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mc:AlternateContent xmlns:mc="http://schemas.openxmlformats.org/markup-compatibility/2006">
    <mc:Choice Requires="x15">
      <x15ac:absPath xmlns:x15ac="http://schemas.microsoft.com/office/spreadsheetml/2010/11/ac" url="https://umeauniversity.sharepoint.com/sites/RSO/Shared Documents/General/Ekonomi/Aktuella mallar/Publicerade på webben/"/>
    </mc:Choice>
  </mc:AlternateContent>
  <xr:revisionPtr revIDLastSave="143" documentId="8_{80BC00EB-0615-4F80-A684-BA7CE28A6CD9}" xr6:coauthVersionLast="47" xr6:coauthVersionMax="47" xr10:uidLastSave="{6548F231-A8B3-470B-BD0A-B4057AD0E2E7}"/>
  <bookViews>
    <workbookView xWindow="4800" yWindow="615" windowWidth="41850" windowHeight="19770" tabRatio="715" firstSheet="9" activeTab="7" xr2:uid="{00000000-000D-0000-FFFF-FFFF00000000}"/>
  </bookViews>
  <sheets>
    <sheet name="Instruktion HEU" sheetId="11" r:id="rId1"/>
    <sheet name="Inställningar" sheetId="12" state="hidden" r:id="rId2"/>
    <sheet name="Beräkningsmatris" sheetId="13" state="hidden" r:id="rId3"/>
    <sheet name="Beräkningsmall HEU" sheetId="14" r:id="rId4"/>
    <sheet name="Instruktion Interreg" sheetId="19" r:id="rId5"/>
    <sheet name="Beräkningsmall Interreg" sheetId="16" r:id="rId6"/>
    <sheet name="Instruktion MSCA" sheetId="20" r:id="rId7"/>
    <sheet name="Beräkningsmall MSCA" sheetId="17" r:id="rId8"/>
    <sheet name="Instruktion övr. EU-program" sheetId="21" r:id="rId9"/>
    <sheet name="Beräkningsmall övr. EU-program" sheetId="18" r:id="rId10"/>
  </sheets>
  <definedNames>
    <definedName name="_xlnm._FilterDatabase" localSheetId="2" hidden="1">Beräkningsmatris!$A$1:$K$12</definedName>
    <definedName name="FromArray_1">_xlfn.ANCHORARRAY(Inställningar!$L$5)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6" l="1"/>
  <c r="F16" i="14"/>
  <c r="F16" i="18"/>
  <c r="AN22" i="16"/>
  <c r="B25" i="14"/>
  <c r="U112" i="14"/>
  <c r="T112" i="14"/>
  <c r="B21" i="14"/>
  <c r="B22" i="14"/>
  <c r="B23" i="14"/>
  <c r="B24" i="14"/>
  <c r="B20" i="14"/>
  <c r="G9" i="16"/>
  <c r="F12" i="16"/>
  <c r="U11" i="16"/>
  <c r="F11" i="16" s="1"/>
  <c r="T11" i="16"/>
  <c r="F10" i="16"/>
  <c r="B28" i="14"/>
  <c r="B29" i="14"/>
  <c r="B30" i="14"/>
  <c r="B31" i="14"/>
  <c r="B27" i="14"/>
  <c r="B21" i="18" l="1"/>
  <c r="B22" i="18"/>
  <c r="B23" i="18"/>
  <c r="B24" i="18"/>
  <c r="B20" i="18"/>
  <c r="B30" i="18"/>
  <c r="B31" i="18"/>
  <c r="B32" i="18"/>
  <c r="B33" i="18"/>
  <c r="B29" i="18"/>
  <c r="B27" i="17"/>
  <c r="G27" i="17"/>
  <c r="G28" i="17"/>
  <c r="G26" i="17"/>
  <c r="F38" i="17"/>
  <c r="K38" i="17"/>
  <c r="C21" i="17" s="1"/>
  <c r="J38" i="17"/>
  <c r="C20" i="17" s="1"/>
  <c r="I38" i="17"/>
  <c r="H38" i="17"/>
  <c r="G38" i="17"/>
  <c r="C19" i="17" s="1"/>
  <c r="F8" i="16" l="1"/>
  <c r="AO22" i="16"/>
  <c r="AM22" i="16"/>
  <c r="H10" i="16"/>
  <c r="C22" i="16"/>
  <c r="AP22" i="16"/>
  <c r="B31" i="16"/>
  <c r="B24" i="16"/>
  <c r="B23" i="16"/>
  <c r="AP25" i="16"/>
  <c r="AP26" i="16"/>
  <c r="AP28" i="16"/>
  <c r="AP29" i="16"/>
  <c r="AP30" i="16"/>
  <c r="AP31" i="16"/>
  <c r="AP32" i="16"/>
  <c r="AP33" i="16"/>
  <c r="AP34" i="16"/>
  <c r="AP35" i="16"/>
  <c r="AP36" i="16"/>
  <c r="AP37" i="16"/>
  <c r="AP38" i="16"/>
  <c r="AP39" i="16"/>
  <c r="AP40" i="16"/>
  <c r="AP23" i="16"/>
  <c r="AO28" i="16"/>
  <c r="AO29" i="16"/>
  <c r="AO30" i="16"/>
  <c r="AO31" i="16"/>
  <c r="B30" i="16" s="1"/>
  <c r="AO32" i="16"/>
  <c r="AO33" i="16"/>
  <c r="AO34" i="16"/>
  <c r="AO35" i="16"/>
  <c r="AO36" i="16"/>
  <c r="AO37" i="16"/>
  <c r="AO38" i="16"/>
  <c r="AO39" i="16"/>
  <c r="AO40" i="16"/>
  <c r="AO21" i="16"/>
  <c r="H8" i="16" l="1"/>
  <c r="D35" i="14"/>
  <c r="D34" i="14"/>
  <c r="D33" i="14"/>
  <c r="B25" i="16" l="1"/>
  <c r="B26" i="16"/>
  <c r="B29" i="16"/>
  <c r="B32" i="16"/>
  <c r="B33" i="16"/>
  <c r="B35" i="16"/>
  <c r="B36" i="16"/>
  <c r="B37" i="16"/>
  <c r="B38" i="16"/>
  <c r="B39" i="16"/>
  <c r="B40" i="16"/>
  <c r="B21" i="16"/>
  <c r="B22" i="16"/>
  <c r="G20" i="16" l="1"/>
  <c r="AE8" i="16"/>
  <c r="C35" i="17" l="1"/>
  <c r="D33" i="17"/>
  <c r="D32" i="17"/>
  <c r="D31" i="17"/>
  <c r="B17" i="17"/>
  <c r="D33" i="18"/>
  <c r="C15" i="16" l="1"/>
  <c r="C14" i="18"/>
  <c r="C14" i="14"/>
  <c r="AG8" i="16"/>
  <c r="B19" i="14" l="1"/>
  <c r="G19" i="17"/>
  <c r="D30" i="17" s="1"/>
  <c r="G18" i="17"/>
  <c r="C34" i="17" s="1"/>
  <c r="G18" i="18" l="1"/>
  <c r="G18" i="14"/>
  <c r="C14" i="17" l="1"/>
  <c r="F3" i="14"/>
  <c r="B7" i="18"/>
  <c r="G19" i="14"/>
  <c r="D32" i="14" s="1"/>
  <c r="B13" i="17" l="1"/>
  <c r="AB15" i="18"/>
  <c r="G28" i="18" s="1"/>
  <c r="AA15" i="18"/>
  <c r="H4" i="18" s="1"/>
  <c r="AG15" i="18"/>
  <c r="AE15" i="18"/>
  <c r="AD15" i="18"/>
  <c r="G17" i="18" s="1"/>
  <c r="AC15" i="18"/>
  <c r="G16" i="18" s="1"/>
  <c r="B7" i="14"/>
  <c r="AG15" i="14" s="1"/>
  <c r="B7" i="17"/>
  <c r="AE15" i="17" s="1"/>
  <c r="AD8" i="16"/>
  <c r="G19" i="16" s="1"/>
  <c r="AC8" i="16"/>
  <c r="AB8" i="16"/>
  <c r="AA8" i="16"/>
  <c r="H4" i="16" s="1"/>
  <c r="B7" i="16"/>
  <c r="G17" i="16"/>
  <c r="G21" i="16"/>
  <c r="B26" i="18" l="1"/>
  <c r="U27" i="18"/>
  <c r="B27" i="18" s="1"/>
  <c r="C27" i="18"/>
  <c r="T27" i="18"/>
  <c r="B25" i="18"/>
  <c r="G29" i="16"/>
  <c r="G18" i="16"/>
  <c r="AC15" i="17"/>
  <c r="G16" i="17" s="1"/>
  <c r="AD15" i="17"/>
  <c r="AA15" i="17"/>
  <c r="H4" i="17" s="1"/>
  <c r="G17" i="17" s="1"/>
  <c r="AB15" i="17"/>
  <c r="G25" i="17" s="1"/>
  <c r="AB15" i="14"/>
  <c r="G26" i="14" s="1"/>
  <c r="AD15" i="14"/>
  <c r="AC15" i="14"/>
  <c r="AA15" i="14"/>
  <c r="AE15" i="14"/>
  <c r="H4" i="14" s="1"/>
  <c r="G17" i="14" s="1"/>
  <c r="AF22" i="18"/>
  <c r="AF23" i="18" s="1"/>
  <c r="G19" i="18"/>
  <c r="D34" i="18" s="1"/>
  <c r="AF22" i="17"/>
  <c r="AF23" i="17" s="1"/>
  <c r="AF24" i="16"/>
  <c r="AF25" i="16" s="1"/>
  <c r="H20" i="16"/>
  <c r="F19" i="16"/>
  <c r="F20" i="16"/>
  <c r="F1" i="16"/>
  <c r="E11" i="12"/>
  <c r="T81" i="16" l="1"/>
  <c r="T80" i="16"/>
  <c r="B27" i="16" s="1"/>
  <c r="C37" i="14"/>
  <c r="C36" i="14"/>
  <c r="U81" i="16"/>
  <c r="B28" i="16" s="1"/>
  <c r="U80" i="16"/>
  <c r="C27" i="16"/>
  <c r="G16" i="14"/>
  <c r="C25" i="18"/>
  <c r="C26" i="18" s="1"/>
  <c r="H18" i="18"/>
  <c r="B13" i="18"/>
  <c r="B19" i="18"/>
  <c r="B28" i="18"/>
  <c r="B37" i="18"/>
  <c r="B15" i="18"/>
  <c r="H20" i="18"/>
  <c r="F4" i="18"/>
  <c r="F18" i="18"/>
  <c r="F18" i="17"/>
  <c r="H20" i="17"/>
  <c r="B15" i="17"/>
  <c r="G10" i="16"/>
  <c r="G12" i="16" s="1"/>
  <c r="C23" i="16" s="1"/>
  <c r="C28" i="16" s="1"/>
  <c r="I18" i="18"/>
  <c r="F20" i="18"/>
  <c r="F1" i="18"/>
  <c r="F17" i="18"/>
  <c r="F22" i="18"/>
  <c r="B35" i="18"/>
  <c r="B38" i="18"/>
  <c r="B6" i="18"/>
  <c r="C18" i="18"/>
  <c r="F19" i="18"/>
  <c r="B36" i="18"/>
  <c r="B39" i="18"/>
  <c r="B43" i="18"/>
  <c r="D18" i="18"/>
  <c r="B34" i="18"/>
  <c r="F21" i="18"/>
  <c r="F28" i="18"/>
  <c r="B40" i="18"/>
  <c r="F4" i="17"/>
  <c r="F16" i="17"/>
  <c r="H18" i="17"/>
  <c r="I18" i="17"/>
  <c r="F20" i="17"/>
  <c r="B33" i="17"/>
  <c r="F1" i="17"/>
  <c r="F17" i="17"/>
  <c r="B19" i="17"/>
  <c r="F22" i="17"/>
  <c r="B31" i="17"/>
  <c r="B34" i="17"/>
  <c r="B6" i="17"/>
  <c r="B26" i="17"/>
  <c r="C18" i="17"/>
  <c r="F19" i="17"/>
  <c r="B32" i="17"/>
  <c r="B35" i="17"/>
  <c r="B39" i="17"/>
  <c r="D18" i="17"/>
  <c r="B30" i="17"/>
  <c r="F21" i="17"/>
  <c r="F25" i="17"/>
  <c r="B36" i="17"/>
  <c r="B6" i="16"/>
  <c r="F23" i="16"/>
  <c r="D35" i="16"/>
  <c r="F29" i="16"/>
  <c r="B41" i="16"/>
  <c r="F4" i="16"/>
  <c r="I20" i="16"/>
  <c r="F22" i="16"/>
  <c r="F24" i="16"/>
  <c r="H22" i="16"/>
  <c r="C20" i="16"/>
  <c r="F21" i="16"/>
  <c r="B44" i="16"/>
  <c r="D20" i="16"/>
  <c r="B17" i="16"/>
  <c r="E2" i="12"/>
  <c r="D35" i="18" l="1"/>
  <c r="D37" i="18"/>
  <c r="D36" i="18"/>
  <c r="C25" i="14"/>
  <c r="D36" i="17"/>
  <c r="G11" i="16"/>
  <c r="H11" i="16"/>
  <c r="G8" i="12"/>
  <c r="G10" i="12"/>
  <c r="G11" i="12" s="1"/>
  <c r="F10" i="12"/>
  <c r="F11" i="12" s="1"/>
  <c r="D38" i="16" l="1"/>
  <c r="D37" i="16"/>
  <c r="D36" i="16"/>
  <c r="D40" i="18"/>
  <c r="C39" i="16"/>
  <c r="C40" i="16"/>
  <c r="F12" i="12"/>
  <c r="E22" i="12"/>
  <c r="C41" i="16" l="1"/>
  <c r="D41" i="16"/>
  <c r="C44" i="16" l="1"/>
  <c r="AF34" i="14"/>
  <c r="AF35" i="14" s="1"/>
  <c r="B28" i="12"/>
  <c r="B27" i="12"/>
  <c r="B26" i="12"/>
  <c r="B25" i="12"/>
  <c r="B24" i="12"/>
  <c r="B23" i="12"/>
  <c r="E21" i="12"/>
  <c r="C21" i="12"/>
  <c r="B21" i="12"/>
  <c r="E20" i="12"/>
  <c r="E19" i="12"/>
  <c r="B19" i="12"/>
  <c r="E18" i="12"/>
  <c r="B18" i="12"/>
  <c r="G17" i="12"/>
  <c r="F17" i="12"/>
  <c r="E17" i="12"/>
  <c r="B17" i="12"/>
  <c r="B9" i="12"/>
  <c r="C8" i="12"/>
  <c r="B7" i="12"/>
  <c r="B6" i="12"/>
  <c r="O5" i="12"/>
  <c r="M5" i="12"/>
  <c r="L5" i="12"/>
  <c r="K5" i="12"/>
  <c r="B5" i="12"/>
  <c r="I4" i="12"/>
  <c r="D3" i="12"/>
  <c r="C39" i="18" l="1"/>
  <c r="C38" i="18"/>
  <c r="P2" i="18"/>
  <c r="P2" i="16"/>
  <c r="P2" i="17"/>
  <c r="V18" i="12"/>
  <c r="P2" i="14"/>
  <c r="D6" i="12"/>
  <c r="B41" i="14"/>
  <c r="F4" i="14"/>
  <c r="F17" i="14"/>
  <c r="H20" i="14"/>
  <c r="D45" i="14"/>
  <c r="B6" i="14"/>
  <c r="C18" i="14"/>
  <c r="D18" i="14"/>
  <c r="F26" i="14"/>
  <c r="B37" i="14"/>
  <c r="B44" i="14"/>
  <c r="B15" i="14"/>
  <c r="H18" i="14"/>
  <c r="B35" i="14"/>
  <c r="B38" i="14"/>
  <c r="B45" i="14"/>
  <c r="F18" i="14"/>
  <c r="F21" i="14"/>
  <c r="B32" i="14"/>
  <c r="I18" i="14"/>
  <c r="F20" i="14"/>
  <c r="B33" i="14"/>
  <c r="B46" i="14"/>
  <c r="B36" i="14"/>
  <c r="F1" i="14"/>
  <c r="F19" i="14"/>
  <c r="B26" i="14"/>
  <c r="F22" i="14"/>
  <c r="B34" i="14"/>
  <c r="C40" i="18" l="1"/>
  <c r="C43" i="18" s="1"/>
  <c r="C36" i="17"/>
  <c r="C39" i="17" s="1"/>
  <c r="D46" i="14"/>
  <c r="N5" i="12"/>
  <c r="E8" i="12"/>
  <c r="D38" i="14"/>
  <c r="C38" i="14" l="1"/>
  <c r="C41" i="14" s="1"/>
  <c r="D44" i="14" l="1"/>
  <c r="D47"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Ingela Westerlund</author>
  </authors>
  <commentList>
    <comment ref="C17" authorId="0" shapeId="0" xr:uid="{38EFD10A-5FD7-4F3C-99E7-01B70FAB3EFB}">
      <text>
        <r>
          <rPr>
            <sz val="11"/>
            <color theme="1"/>
            <rFont val="Calibri"/>
            <family val="2"/>
            <scheme val="minor"/>
          </rPr>
          <t>För 2025 blir den fasta procentsatsen för UGEM 15,0 %.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Ingela Westerlund</author>
  </authors>
  <commentList>
    <comment ref="D32" authorId="0" shapeId="0" xr:uid="{D195C776-B3F8-4CB4-8E44-64432D5F7372}">
      <text>
        <r>
          <rPr>
            <sz val="9"/>
            <color indexed="81"/>
            <rFont val="Tahoma"/>
            <family val="2"/>
          </rPr>
          <t xml:space="preserve">Procentpåslag i % registreras i cell </t>
        </r>
        <r>
          <rPr>
            <b/>
            <sz val="9"/>
            <color indexed="81"/>
            <rFont val="Tahoma"/>
            <family val="2"/>
          </rPr>
          <t>I19</t>
        </r>
        <r>
          <rPr>
            <sz val="9"/>
            <color indexed="81"/>
            <rFont val="Tahoma"/>
            <family val="2"/>
          </rPr>
          <t xml:space="preserve">. Faktiskt belopp för lokalkostnad kan fyllas i </t>
        </r>
        <r>
          <rPr>
            <b/>
            <sz val="9"/>
            <color indexed="81"/>
            <rFont val="Tahoma"/>
            <family val="2"/>
          </rPr>
          <t>cell H19</t>
        </r>
        <r>
          <rPr>
            <sz val="9"/>
            <color indexed="81"/>
            <rFont val="Tahoma"/>
            <family val="2"/>
          </rPr>
          <t xml:space="preserve"> i tkr om procentpåslag ej tillämpas.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Ingela Westerlund</author>
  </authors>
  <commentList>
    <comment ref="D35" authorId="0" shapeId="0" xr:uid="{022B7809-0FDA-480C-AA28-D36423DE4F5D}">
      <text>
        <r>
          <rPr>
            <sz val="9"/>
            <color indexed="81"/>
            <rFont val="Tahoma"/>
            <family val="2"/>
          </rPr>
          <t xml:space="preserve">Procentpåslag i % registreras i cell </t>
        </r>
        <r>
          <rPr>
            <b/>
            <sz val="9"/>
            <color indexed="81"/>
            <rFont val="Tahoma"/>
            <family val="2"/>
          </rPr>
          <t>H12</t>
        </r>
        <r>
          <rPr>
            <sz val="9"/>
            <color indexed="81"/>
            <rFont val="Tahoma"/>
            <family val="2"/>
          </rPr>
          <t xml:space="preserve">. Faktiskt belopp för lokalkostnad kan fyllas i </t>
        </r>
        <r>
          <rPr>
            <b/>
            <sz val="9"/>
            <color indexed="81"/>
            <rFont val="Tahoma"/>
            <family val="2"/>
          </rPr>
          <t>cell G12</t>
        </r>
        <r>
          <rPr>
            <sz val="9"/>
            <color indexed="81"/>
            <rFont val="Tahoma"/>
            <family val="2"/>
          </rPr>
          <t xml:space="preserve"> i tkr om procentpåslag ej tillämpas.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Ingela Westerlund</author>
  </authors>
  <commentList>
    <comment ref="D30" authorId="0" shapeId="0" xr:uid="{670C61EB-001B-4137-B699-6A59DFD4BB26}">
      <text>
        <r>
          <rPr>
            <sz val="9"/>
            <color indexed="81"/>
            <rFont val="Tahoma"/>
            <family val="2"/>
          </rPr>
          <t xml:space="preserve">Procentpåslag i % registreras i cell </t>
        </r>
        <r>
          <rPr>
            <b/>
            <sz val="9"/>
            <color indexed="81"/>
            <rFont val="Tahoma"/>
            <family val="2"/>
          </rPr>
          <t>H12</t>
        </r>
        <r>
          <rPr>
            <sz val="9"/>
            <color indexed="81"/>
            <rFont val="Tahoma"/>
            <family val="2"/>
          </rPr>
          <t xml:space="preserve">. Faktiskt belopp för lokalkostnad kan fyllas i </t>
        </r>
        <r>
          <rPr>
            <b/>
            <sz val="9"/>
            <color indexed="81"/>
            <rFont val="Tahoma"/>
            <family val="2"/>
          </rPr>
          <t>cell G12</t>
        </r>
        <r>
          <rPr>
            <sz val="9"/>
            <color indexed="81"/>
            <rFont val="Tahoma"/>
            <family val="2"/>
          </rPr>
          <t xml:space="preserve"> i tkr om procentpåslag ej tillämpas.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Ingela Westerlund</author>
  </authors>
  <commentList>
    <comment ref="D34" authorId="0" shapeId="0" xr:uid="{65E3A40D-8113-4C81-BFE0-F79F26B6C06E}">
      <text>
        <r>
          <rPr>
            <sz val="9"/>
            <color indexed="81"/>
            <rFont val="Tahoma"/>
            <family val="2"/>
          </rPr>
          <t xml:space="preserve">Procentpåslag i % registreras i cell </t>
        </r>
        <r>
          <rPr>
            <b/>
            <sz val="9"/>
            <color indexed="81"/>
            <rFont val="Tahoma"/>
            <family val="2"/>
          </rPr>
          <t>H12</t>
        </r>
        <r>
          <rPr>
            <sz val="9"/>
            <color indexed="81"/>
            <rFont val="Tahoma"/>
            <family val="2"/>
          </rPr>
          <t xml:space="preserve">. Faktiskt belopp för lokalkostnad kan fyllas i </t>
        </r>
        <r>
          <rPr>
            <b/>
            <sz val="9"/>
            <color indexed="81"/>
            <rFont val="Tahoma"/>
            <family val="2"/>
          </rPr>
          <t>cell G12</t>
        </r>
        <r>
          <rPr>
            <sz val="9"/>
            <color indexed="81"/>
            <rFont val="Tahoma"/>
            <family val="2"/>
          </rPr>
          <t xml:space="preserve"> i tkr om procentpåslag ej tillämpas. 
</t>
        </r>
      </text>
    </comment>
  </commentList>
</comments>
</file>

<file path=xl/sharedStrings.xml><?xml version="1.0" encoding="utf-8"?>
<sst xmlns="http://schemas.openxmlformats.org/spreadsheetml/2006/main" count="883" uniqueCount="302">
  <si>
    <t>Uppdaterad 2026-05-12</t>
  </si>
  <si>
    <t>Svenska</t>
  </si>
  <si>
    <t>Instruktion för medfinansieringmallen</t>
  </si>
  <si>
    <t>English</t>
  </si>
  <si>
    <t xml:space="preserve"> I dokumentet Regler och rutiner för medfinansiering av gemensamma kostnader (FS 1.3.2-602-22) regleras när medfinansiering av universitetsgemensamma kostnader kan ske. Projekt som är del- eller fullfinansierade av EU omfattas av medfinansiering. Utöver EU:s ramprogram Horisont Europa finns det ett stort antal program för forskningsfinansiering, till exempel EU4Health, Digital Europe Programme och Internal Security Fund. Det finns även medel från Europeiska regionala utvecklingsfonden som delas ut via de olika Interreg-fonderna Interreg Aurora, Interreg Europe, Interreg Baltic Sea Region, Interreg Northern Periphery and Arctic samt Regionalfonden Övre Norrland som delfinansierar forskningsprojekt. De gemensamma kostnader som EU godkänner varierar mellan projektformerna och betalas ut som fasta procentsatser som inte följer de verkliga gemensamma kostnaderna på universitetet. Nivån på gemensamma kostnader som EU godkänner räcker därmed inte alltid till för att täcka de verkliga totala gemensamma kostnaderna på institutions-/enhetsnivå. Bidrag från EU för de indirekta kostnaderna ska täcka både gemensamma kostnader och lokaler. Modellen för delvis medfinansiering bygger på att fakultetsnivån finansierar fakultetsgemensamma och universitetsgemensamma kostnader samt institutionen de institutionsgemensamma kostnaderna, d.v.s. av de gemensamma kostnader som inte täcks av EU. Modellen bygger också på att samfinansierande part bidrar till både proportionell andel av direkta löne- och driftskostnader, samt till proportionell andel av gemensamma kostnader på samtliga nivåer.</t>
  </si>
  <si>
    <t>https://www.umu.se/regelverk/styrning-planering-och-uppfoljning/regler-och-rutiner-for-medfinansiering-av-gemensamma-kostnader/</t>
  </si>
  <si>
    <t>Inledning</t>
  </si>
  <si>
    <t>Denna mall är tänkt att vara till hjälp vid beräkning av medfinansieringsbehov i EU-projekt. Mallen kan hantera flera olika typer av projekt.</t>
  </si>
  <si>
    <t>Det finns fyra flikar: Beräkningsmall HEU, Beräkningsmall Interreg, Beräkningsmall MSCA och Beräkningsmall övr. EU-program.</t>
  </si>
  <si>
    <t>Observera att beräkningen i denna medfinansieringsmall alltid får anses som ungefärlig.</t>
  </si>
  <si>
    <t>UMU:s ersättningsnivå för medfinansiering av gemensamma kostnader framgår i mallarna. Du kan läsa mer om detta ovan med hänvisning till dokumentet "Regler och rutiner för medfinansiering av gemensamma kostnader".</t>
  </si>
  <si>
    <t>Fliken Beräkningsmall HEU</t>
  </si>
  <si>
    <t>Välj först vilket språk du vill ha i mallen i cell H2.</t>
  </si>
  <si>
    <t>Därefter väljer du om projektet har lokalkostnader eller inte i cellen H3. Detta är viktigt för att få en korrekt beräkning av medfinansieringen. Ingen lokalkostnad får projektkod D05 och med lokalkostnad blir koden D40.</t>
  </si>
  <si>
    <t>Fyll därefter i de indirekta kostnader (IGEM, FGEM, UGEM) din institution har i cellerna G20-G23.De indirekta kostnaderna ska läggas in som procentsatser.</t>
  </si>
  <si>
    <t xml:space="preserve">Lokalkostnader kan du fylla i som en summa eller en procentsats i H19 alternativt I19. Därefter lägger du in de direkta kostnader som uppkommer vid Umeå universitet i de rosa fälten D26-D31. </t>
  </si>
  <si>
    <t>Sedan lägger du in de kostnader som du söker hos finansiären i cellerna C19-C24. När detta är gjort kan du se om projektet behöver ytterligare resurser för att täcka en eventuell medfinansiering i cell D41.</t>
  </si>
  <si>
    <t>Ja</t>
  </si>
  <si>
    <t>Medfinansiering</t>
  </si>
  <si>
    <t>Nej</t>
  </si>
  <si>
    <t>Inställningar</t>
  </si>
  <si>
    <t>Ersättningsnivå från finansiär</t>
  </si>
  <si>
    <t>Godkänd OH-nivå</t>
  </si>
  <si>
    <t>Andel av UGEM som finansieras</t>
  </si>
  <si>
    <t>Välj språk/Choose language</t>
  </si>
  <si>
    <t>EU-kod:</t>
  </si>
  <si>
    <t>HEU (Horisont Europa) övriga program 2021-2027: Internal Security Fund</t>
  </si>
  <si>
    <t>Interreg</t>
  </si>
  <si>
    <t>15%-regeln</t>
  </si>
  <si>
    <t>40%-regeln</t>
  </si>
  <si>
    <t>Denna flik används inte men data hämtas härifrån så ta inte bort denna flik</t>
  </si>
  <si>
    <t>Rese- och boendekostnader schablon 15%</t>
  </si>
  <si>
    <t>Kostn för extern expertis och tjänster</t>
  </si>
  <si>
    <t>Kostn för utrustning</t>
  </si>
  <si>
    <t>Kostn för infrastruktur och bygg/anl kostn</t>
  </si>
  <si>
    <t>Forskning och utveckling</t>
  </si>
  <si>
    <t xml:space="preserve">EU-kod </t>
  </si>
  <si>
    <t>Benämning</t>
  </si>
  <si>
    <t>Medfinansieringskod</t>
  </si>
  <si>
    <t>Kolumn1</t>
  </si>
  <si>
    <t>Andel av UGEM och FGEM som medfinansieras</t>
  </si>
  <si>
    <t>Andel av UGEM och FGEM som medfinansieras när lokalkostnad inte belastar projektet</t>
  </si>
  <si>
    <t>Kolumn3</t>
  </si>
  <si>
    <t>Kolumn4</t>
  </si>
  <si>
    <t>Programperiod 2021-2027</t>
  </si>
  <si>
    <t>Med lokalkostnader</t>
  </si>
  <si>
    <t>Utan lokalkostnader</t>
  </si>
  <si>
    <t>x</t>
  </si>
  <si>
    <t>EU18 ,EU20-EU22, EU24</t>
  </si>
  <si>
    <t xml:space="preserve">HEU (Horisont Europa) 2021-2027: Excellent Science European Research Council, Excellent Science Research Infrastructures, Global Challenges and European Industrial Competitiveness,  Innovative Europe, Partnerships, Missions </t>
  </si>
  <si>
    <t>D40</t>
  </si>
  <si>
    <t>D05</t>
  </si>
  <si>
    <t>EU19</t>
  </si>
  <si>
    <t>HEU (Horisont Europa) 2021-2027: Excellent Science Marie Sklodowska-Curie Actions</t>
  </si>
  <si>
    <t>DC4</t>
  </si>
  <si>
    <t>EU25</t>
  </si>
  <si>
    <t>HEU (Horisont Europa) övriga program 2021-2027: Digital Europe</t>
  </si>
  <si>
    <t>D70</t>
  </si>
  <si>
    <t xml:space="preserve">HEU (Horisont Europa) övriga program 2021-2027: EU4Health </t>
  </si>
  <si>
    <t>EU30</t>
  </si>
  <si>
    <t>Regionalfondprogrammet Övre Norrland 2021-2027</t>
  </si>
  <si>
    <t>EU31</t>
  </si>
  <si>
    <t>Interreg Aurora</t>
  </si>
  <si>
    <t>D60</t>
  </si>
  <si>
    <t>Interreg Baltic Sea Region</t>
  </si>
  <si>
    <t>Interreg Europe</t>
  </si>
  <si>
    <t>Interreg Northern Periphery and Arctic</t>
  </si>
  <si>
    <t>Valt språk/Chosen language</t>
  </si>
  <si>
    <t>Direkta löne- och driftskostnader</t>
  </si>
  <si>
    <t>Direkta lönekostnader</t>
  </si>
  <si>
    <t xml:space="preserve"> </t>
  </si>
  <si>
    <t>Direkta driftskostnader</t>
  </si>
  <si>
    <t>Direct operating costs</t>
  </si>
  <si>
    <t>EU-bidrag OH</t>
  </si>
  <si>
    <r>
      <t xml:space="preserve">EU-bidrag OH </t>
    </r>
    <r>
      <rPr>
        <sz val="11"/>
        <color rgb="FFFF0000"/>
        <rFont val="Calibri"/>
        <family val="2"/>
        <scheme val="minor"/>
      </rPr>
      <t>på direkt lön</t>
    </r>
  </si>
  <si>
    <r>
      <t xml:space="preserve">Godkänd OH-nivå </t>
    </r>
    <r>
      <rPr>
        <sz val="11"/>
        <color rgb="FFFF0000"/>
        <rFont val="Calibri"/>
        <family val="2"/>
        <scheme val="minor"/>
      </rPr>
      <t>på direkt lön</t>
    </r>
  </si>
  <si>
    <t>Approved overhead rate</t>
  </si>
  <si>
    <r>
      <t xml:space="preserve">Approved transparencies level </t>
    </r>
    <r>
      <rPr>
        <sz val="10"/>
        <color rgb="FFFF0000"/>
        <rFont val="Segoe UI"/>
        <family val="2"/>
      </rPr>
      <t>on direct salary</t>
    </r>
  </si>
  <si>
    <t>Lokalkostn</t>
  </si>
  <si>
    <t>Kodning</t>
  </si>
  <si>
    <t>Godkänd OH från EU</t>
  </si>
  <si>
    <t>Andel av UGEM som medfin.</t>
  </si>
  <si>
    <t>Belopp</t>
  </si>
  <si>
    <t>Amount</t>
  </si>
  <si>
    <t>Medfin.Kod</t>
  </si>
  <si>
    <t>D20</t>
  </si>
  <si>
    <t>Procent</t>
  </si>
  <si>
    <t>Percent</t>
  </si>
  <si>
    <t>Egenberäkning ------&gt;</t>
  </si>
  <si>
    <t>Self-calculation ------&gt;</t>
  </si>
  <si>
    <t>Om du använder dig av egenberäkning så påverkar fortfarande valet i D7(lokalkostnader) din beräkning</t>
  </si>
  <si>
    <t>If you use self-calculation, the choice in D7 (premises costs) still affects your calculation</t>
  </si>
  <si>
    <t>Egenberäkning påbörjad</t>
  </si>
  <si>
    <t>Self-calculation started</t>
  </si>
  <si>
    <t>MSCA</t>
  </si>
  <si>
    <t>Är projektet ett Interreg? -----------------&gt;</t>
  </si>
  <si>
    <t>Is the project an Interreg Nord project ----------------&gt;</t>
  </si>
  <si>
    <t>Projektkod --------------------------------&gt;</t>
  </si>
  <si>
    <t>Project code --------------------------------&gt;</t>
  </si>
  <si>
    <t>Har projektet lokalkostnader? -----------------------&gt;</t>
  </si>
  <si>
    <t>Does the project have premises costs? --------------&gt;</t>
  </si>
  <si>
    <t>Beräkningsmall för medfinansiering av EU-projekt</t>
  </si>
  <si>
    <t>Calculation template for co-financing of EU projects</t>
  </si>
  <si>
    <t>Fyll i rosa rutor med aktuella uppgifter.</t>
  </si>
  <si>
    <t>Fill in pink cells with current information.</t>
  </si>
  <si>
    <t>Beige cel C16l: läs kopplad kommentar.</t>
  </si>
  <si>
    <t>Beige cell C16: read linked comment.</t>
  </si>
  <si>
    <t>"=125/(1/1+0,25)</t>
  </si>
  <si>
    <t>Fyll i eller välj i rosa fält.</t>
  </si>
  <si>
    <t>Fill in or select in pink fields.</t>
  </si>
  <si>
    <t>Approved OH</t>
  </si>
  <si>
    <t>Umu:s ersättningsnivå för medfinansiering</t>
  </si>
  <si>
    <t>Umu's level of co-financing</t>
  </si>
  <si>
    <t>Umu:s medfinansieringsnivå för UGEM</t>
  </si>
  <si>
    <t>Umu's level of co-financing for UGEM</t>
  </si>
  <si>
    <t>Institutionens lokalkostnadsnivå</t>
  </si>
  <si>
    <t>The department's premises cost level</t>
  </si>
  <si>
    <t>Institutionens procentpåslag för UGEM</t>
  </si>
  <si>
    <t>The department's percentage surcharge for UGEM</t>
  </si>
  <si>
    <t>Institutionens procentpåslag för FGEM</t>
  </si>
  <si>
    <t>The department's percentage surcharge for FGEM</t>
  </si>
  <si>
    <t>Institutionens procentpåslag för IGEM</t>
  </si>
  <si>
    <t>The department's percentage surcharge for IGEM</t>
  </si>
  <si>
    <t>Ersättningsnivå från finansiären</t>
  </si>
  <si>
    <t>Remuneration level from the funder</t>
  </si>
  <si>
    <t>Intäkt, tkr</t>
  </si>
  <si>
    <t>Income, KSEK</t>
  </si>
  <si>
    <t>Kostnad, tkr</t>
  </si>
  <si>
    <t>Cost, KSEK</t>
  </si>
  <si>
    <t>EU-bidrag för direkta lönekostnader</t>
  </si>
  <si>
    <t>EU grants for direct salary costs</t>
  </si>
  <si>
    <t>EU grants OH</t>
  </si>
  <si>
    <t>Direct payroll and operating costs</t>
  </si>
  <si>
    <t>Direct personnel costs</t>
  </si>
  <si>
    <t>Lokalkostnader</t>
  </si>
  <si>
    <t>Premises costs</t>
  </si>
  <si>
    <t>Indirekta kostnader UGEM</t>
  </si>
  <si>
    <t>Indirect costs UGEM</t>
  </si>
  <si>
    <t>Indirekta kostnader FGEM</t>
  </si>
  <si>
    <t>Indirect costs FGEM</t>
  </si>
  <si>
    <t>Indirekta kostnader IGEM</t>
  </si>
  <si>
    <t>Indirect costs IGEM</t>
  </si>
  <si>
    <t>Medfinansiering UGEM</t>
  </si>
  <si>
    <t>Co-financing UGEM</t>
  </si>
  <si>
    <t>Medfinansiering FGEM</t>
  </si>
  <si>
    <t>Co-financing FGEM</t>
  </si>
  <si>
    <t>Summa</t>
  </si>
  <si>
    <t>Sum</t>
  </si>
  <si>
    <t>Återstår för institutionen att medfinansiera</t>
  </si>
  <si>
    <t>Remaining amount for the department to co-finance</t>
  </si>
  <si>
    <t>Varav differens i OH</t>
  </si>
  <si>
    <t>Of which difference in OH</t>
  </si>
  <si>
    <t>Varav differens i lokaler</t>
  </si>
  <si>
    <t>Of which difference in premises costs</t>
  </si>
  <si>
    <t>Varav medfinansiering</t>
  </si>
  <si>
    <t>Of which co-financing</t>
  </si>
  <si>
    <t>Fyll i det du vill beräkna på:</t>
  </si>
  <si>
    <t>Fill in what you want to calculate on:</t>
  </si>
  <si>
    <t>EU-bidrag för direkta kostnader</t>
  </si>
  <si>
    <t>EU grants for direct costs</t>
  </si>
  <si>
    <t>Direct payroll costs</t>
  </si>
  <si>
    <t>Internfakturerat och Utrustning</t>
  </si>
  <si>
    <t>Internally invoiced and equipment</t>
  </si>
  <si>
    <t>Information om gjorda val:</t>
  </si>
  <si>
    <t>information on the choices made:</t>
  </si>
  <si>
    <t>Välj utifrån projektbenämning -----------------------&gt;</t>
  </si>
  <si>
    <t>Choose based on project name -----------------------&gt;</t>
  </si>
  <si>
    <t>Egenberäkning</t>
  </si>
  <si>
    <t>Self-calculation</t>
  </si>
  <si>
    <t>Här kan du själv ändra förutsättningarna för dina beräkningar.</t>
  </si>
  <si>
    <t>Here you can change the conditions for your calculations.</t>
  </si>
  <si>
    <t>Compensation level from funder</t>
  </si>
  <si>
    <t>Approved OH level</t>
  </si>
  <si>
    <t>Andel UGEM/FGEM som finansieras</t>
  </si>
  <si>
    <t>Share of UGEM/FGEM financed</t>
  </si>
  <si>
    <t>Andel UGEM/FGEM som finansieras om ej lokalkostnader</t>
  </si>
  <si>
    <t>Share of UGEM/FGEM financed if not premises costs</t>
  </si>
  <si>
    <t>All beräkning i denna mall måste ses som ungefärlig och kan aldrig visa exakt behov av medfinansiering.</t>
  </si>
  <si>
    <t>All calculations in this template must be seen as approximate and can never show the exact need for co-financing.</t>
  </si>
  <si>
    <t>Projektets kostnader för underleverantörer (subcontracting)</t>
  </si>
  <si>
    <t>The project's costs for subcontracting</t>
  </si>
  <si>
    <t>Projektets kostnader för resor och uppehälle</t>
  </si>
  <si>
    <t>The project's travel and subsistence costs</t>
  </si>
  <si>
    <t>Projektets kostnader för utrustning</t>
  </si>
  <si>
    <t>The project's costs for equipment</t>
  </si>
  <si>
    <t>Projektets kostnader för andra varor, arbeten och tjänster</t>
  </si>
  <si>
    <t>Project costs for other goods, works and services</t>
  </si>
  <si>
    <t>Projektets kostnader för internfakturor</t>
  </si>
  <si>
    <t>The project's costs for internal invoices</t>
  </si>
  <si>
    <t>EU-bidrag för underleverantörer (subcontracting)</t>
  </si>
  <si>
    <t>EU-contribution for subcontracting</t>
  </si>
  <si>
    <t>EU-bidrag för resor och uppehälle</t>
  </si>
  <si>
    <t>EU-contribution for travel and subsistence costs</t>
  </si>
  <si>
    <t>EU-bidrag för utrustning</t>
  </si>
  <si>
    <t>EU-contribution for equipment</t>
  </si>
  <si>
    <t>EU-bidrag för andra varor, arbeten och tjänster</t>
  </si>
  <si>
    <t>EU-contribution for other goods, works and services</t>
  </si>
  <si>
    <t>EU-bidrag för internfakturor</t>
  </si>
  <si>
    <t>EU-contribution for internal invoices</t>
  </si>
  <si>
    <t>Denna mall är tänkt att vara till hjälp vid beräkning av medfinansiering av projekt. Mallen kan hantera flera olika typer av projekt.</t>
  </si>
  <si>
    <t>UMU:s ersättningsnivå för medfinansiering av gemensamma kostnader framgår i mallarna och du kan läsa mer om detta i dokumentet ovan "regler och rutiner för medfinansiering av gemensamma kostnader"</t>
  </si>
  <si>
    <t>Fliken Beräkningsmall Interreg</t>
  </si>
  <si>
    <t>Därefter väljer du  vilken projekttyp du vill göra beräkning på i cell B4.</t>
  </si>
  <si>
    <t>Välj vilken %-regel som beräkningen ska ske utifrån i cell G8. För Interreg Aurora kan du välja 15% eller 40%. För övriga projekttyper är det huvudsakligen 15%-regeln som gäller.</t>
  </si>
  <si>
    <t>Fyll därefter i de indirekta kostnader (IGEM, FGEM, UGEM) din institution har i cellerna G20-G25. De indirekta kostnaderna ska läggas in som procentsatser.</t>
  </si>
  <si>
    <t xml:space="preserve">Lokalkostnader kan du fylla i som en summa eller en procentsats i H21 alternativt I21. </t>
  </si>
  <si>
    <t xml:space="preserve">Därefter lägger du in de direkta kostnader som uppkommer vid Umeå universitet i de rosa fälten D29-D33.   </t>
  </si>
  <si>
    <t>Sedan lägger du in de kostnader som du söker hos finansiären i cellerna C21, C24-C26. När detta är gjort kan du se om projektet behöver ytterligare resurser för att täcka en eventuell medfinansiering i cell D44.</t>
  </si>
  <si>
    <t>Finansiärens ersättning framgår av värdet i cellen G29.</t>
  </si>
  <si>
    <t>Välj projekttyp:</t>
  </si>
  <si>
    <t>Kolla lokalkostnader</t>
  </si>
  <si>
    <r>
      <t xml:space="preserve">Approved overhead rate </t>
    </r>
    <r>
      <rPr>
        <sz val="10"/>
        <color rgb="FFFF0000"/>
        <rFont val="Segoe UI"/>
        <family val="2"/>
      </rPr>
      <t>on direct salary</t>
    </r>
  </si>
  <si>
    <t>SWE</t>
  </si>
  <si>
    <t>Eng</t>
  </si>
  <si>
    <t>Swe</t>
  </si>
  <si>
    <t>15% rules</t>
  </si>
  <si>
    <t>Faktiska personalkostnader</t>
  </si>
  <si>
    <t>Actual personnel costs</t>
  </si>
  <si>
    <t>Manuellt belopp</t>
  </si>
  <si>
    <t>Travel and accommodation costs flat rate 15%</t>
  </si>
  <si>
    <t>Interreg nivå</t>
  </si>
  <si>
    <t>Personalkostnader i projektbudget</t>
  </si>
  <si>
    <t>EU contribution for actual staff costs</t>
  </si>
  <si>
    <t>"=OM(G9&lt;&gt;0,25;(C12*G9);OM(Inställningar!F19&lt;&gt;0;Inställningar!F19;(C12*0,25)))</t>
  </si>
  <si>
    <t>Extern expertis och tjänster (Faktiska kostnader) i projektbudget</t>
  </si>
  <si>
    <t>EU grants for external expertise and services (Actual costs)</t>
  </si>
  <si>
    <t>Resor och uppehälle i projektbudget 15%</t>
  </si>
  <si>
    <t>EU contribution for travel and accommodation 15%</t>
  </si>
  <si>
    <t>EU contribution for travel and accomodation 40%</t>
  </si>
  <si>
    <t>Utrustning (Faktiska kostnader) i projektbudget</t>
  </si>
  <si>
    <t>EU grants for equipment (Actual costs)</t>
  </si>
  <si>
    <t>Infrastruktur och bygg- och anläggningsarbeten (Faktiska kostnader) i projektbudget</t>
  </si>
  <si>
    <t>EU grants for infrastructure and works</t>
  </si>
  <si>
    <t>Direkta lönekostnader vid UMU</t>
  </si>
  <si>
    <t>Kostnader för extern expertis och tjänster vid UMU</t>
  </si>
  <si>
    <t>Project costs for external expertise and services</t>
  </si>
  <si>
    <t>Kostnader för resor och uppehälle vid UMU</t>
  </si>
  <si>
    <t>Project costs for travel and accommodation</t>
  </si>
  <si>
    <t>Kostnader för utrustning vid UMU</t>
  </si>
  <si>
    <t>Project costs for equipment</t>
  </si>
  <si>
    <t>Kostnader för infrastruktur och bygg- och anläggningsarbeten vid UMU</t>
  </si>
  <si>
    <t>Project costs for infrastructure and works</t>
  </si>
  <si>
    <t>EU-bidrag för faktiska personalkostnader</t>
  </si>
  <si>
    <t>EU grants for actual direct cost</t>
  </si>
  <si>
    <t>Direct personnel and operating costs</t>
  </si>
  <si>
    <t>Remaining amount for the departement to co-finance</t>
  </si>
  <si>
    <t>All beräkning i denna mall måste ses som ungefärlig och kan aldrig visa helt korrekt medfinansiering.</t>
  </si>
  <si>
    <t>All calculations in this template must be considered approximate and can never show exact co-financing.</t>
  </si>
  <si>
    <t>Fliken Beräkningsmall MSCA</t>
  </si>
  <si>
    <t>Fyll  i de indirekta kostnader (IGEM, FGEM, UGEM) din institution har i cellerna G20-G23.De indirekta kostnaderna ska läggas in som procentsatser.</t>
  </si>
  <si>
    <t>Lokalkostnader kan du fylla i som en summa eller en procentsats i H19 alternativt I19.</t>
  </si>
  <si>
    <t xml:space="preserve">Belopp i de rosa fälten ska fyllas med korrekta uppgifter som du kan hitta via länkarna nedan. </t>
  </si>
  <si>
    <t>MSCA Handledning_UMU.pdf</t>
  </si>
  <si>
    <t>Home - Marie Sklodowska-Curie Actions</t>
  </si>
  <si>
    <t>Fyll i landskoefficienten för Sverige i cell H27, antal personmånader i cell H28 och växelkursen för euro i cell H29. Du väljer också i cell F31 om det är Doctoral Networks eller Postdoctoral Fellowship du vill beräkna.</t>
  </si>
  <si>
    <t>Fyll i uppskattade lönekostnader samt övriga kostnader i cellerna D26 och D27</t>
  </si>
  <si>
    <t>När du lagt in samtliga uppgifter kan du se om projektet behöver ytterligare resurser för att täcka en eventuell medfinansiering i cell D39.</t>
  </si>
  <si>
    <t>Doctoral Networks (DN)</t>
  </si>
  <si>
    <t>Postdoctoral Fellowship (PF)</t>
  </si>
  <si>
    <t>Research, training and networking</t>
  </si>
  <si>
    <t>Management contribution</t>
  </si>
  <si>
    <t>Living allowance</t>
  </si>
  <si>
    <t>Mobility allowance</t>
  </si>
  <si>
    <t>Family allowance</t>
  </si>
  <si>
    <t>MSCA Actions</t>
  </si>
  <si>
    <t>Forskning, utbildning och nätverkande</t>
  </si>
  <si>
    <t>Specify what you want the calculation to be based on:</t>
  </si>
  <si>
    <t>Övriga kostnader</t>
  </si>
  <si>
    <t>Other costs</t>
  </si>
  <si>
    <t>Beräknat månadsbelopp</t>
  </si>
  <si>
    <t>Estimated monthly amount</t>
  </si>
  <si>
    <t>Landskoefficient för Sverige</t>
  </si>
  <si>
    <t>Country correction coefficient for Sweden</t>
  </si>
  <si>
    <t>Personmånader</t>
  </si>
  <si>
    <t>Person months</t>
  </si>
  <si>
    <t>EURO-kurs</t>
  </si>
  <si>
    <t>EURO-rate</t>
  </si>
  <si>
    <t>Fliken Beräkningsmall övr. EU-program</t>
  </si>
  <si>
    <t xml:space="preserve">I denna beräkningsmall börjar du med att välja projekttyp i cell B4. </t>
  </si>
  <si>
    <t>Välj därefter vilket språk du vill ha i mallen i cell H2.</t>
  </si>
  <si>
    <t>Finansiärens ersättning framgår av värdet i cell G28.</t>
  </si>
  <si>
    <t xml:space="preserve">Lokalkostnader kan du fylla i som en summa eller en procentsats i H19 alternativt I19. Därefter lägger du in de direkta kostnader som uppkommer vid Umeå universitet i de rosa fälten D28-D33. </t>
  </si>
  <si>
    <t>Sedan lägger du in de kostnader som du söker hos finansiären i cellerna C19-C24. När detta är gjort kan du se om projektet behöver ytterligare resurser för att täcka en eventuell medfinansiering i cell D43.</t>
  </si>
  <si>
    <t>EU-bidrag indirekta kostnader</t>
  </si>
  <si>
    <t>EU contribution indirect costs</t>
  </si>
  <si>
    <t>Indirekta kostnader i projektbudget</t>
  </si>
  <si>
    <t>EU grants for indirect costs</t>
  </si>
  <si>
    <t>Direkta lönekostnader i projektbudget</t>
  </si>
  <si>
    <t>EU grants for direct personnel costs</t>
  </si>
  <si>
    <t>Lokalkostnader vid UMU</t>
  </si>
  <si>
    <t>Of which difference in Oh</t>
  </si>
  <si>
    <t>Of which difference in premises</t>
  </si>
  <si>
    <t>Underleverantörer (subcontracting) vid UMU</t>
  </si>
  <si>
    <t>Subcontracting at UMU</t>
  </si>
  <si>
    <t>Resor och uppehälle vid UMU</t>
  </si>
  <si>
    <t>Travel and subsistence at UMU</t>
  </si>
  <si>
    <t>Utrustning vid UMU</t>
  </si>
  <si>
    <t>Equipment at UMU</t>
  </si>
  <si>
    <t>Andra varor, arbeten och tjänster vid UMU</t>
  </si>
  <si>
    <t>Other goods, works and services at UMU</t>
  </si>
  <si>
    <t>Internfakturor vid UMU</t>
  </si>
  <si>
    <t>Internal invoices at 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</si>
</sst>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kr&quot;_-;\-* #,##0.00\ &quot;kr&quot;_-;_-* &quot;-&quot;??\ &quot;kr&quot;_-;_-@_-"/>
    <numFmt numFmtId="43" formatCode="_-* #,##0.00_-;\-* #,##0.00_-;_-* &quot;-&quot;??_-;_-@_-"/>
    <numFmt numFmtId="164" formatCode="0.0%"/>
    <numFmt numFmtId="165" formatCode="_-* #,##0\ [$€-1]_-;\-* #,##0\ [$€-1]_-;_-* &quot;-&quot;??\ [$€-1]_-;_-@_-"/>
    <numFmt numFmtId="166" formatCode="_-* #,##0.00\ [$€-1]_-;\-* #,##0.00\ [$€-1]_-;_-* &quot;-&quot;??\ [$€-1]_-;_-@_-"/>
    <numFmt numFmtId="167" formatCode="_-* #,##0.00\ [$kr-41D]_-;\-* #,##0.00\ [$kr-41D]_-;_-* &quot;-&quot;??\ [$kr-41D]_-;_-@_-"/>
  </numFmts>
  <fonts count="37">
    <font>
      <sz val="11"/>
      <color theme="1"/>
      <name val="Calibri"/>
      <family val="2"/>
      <scheme val="minor"/>
    </font>
    <font>
      <sz val="10"/>
      <name val="MS Sans Serif"/>
    </font>
    <font>
      <sz val="9"/>
      <color indexed="81"/>
      <name val="Tahoma"/>
      <family val="2"/>
    </font>
    <font>
      <b/>
      <sz val="12"/>
      <color theme="1"/>
      <name val="Calibri"/>
      <family val="2"/>
      <scheme val="minor"/>
    </font>
    <font>
      <b/>
      <sz val="11"/>
      <color theme="1"/>
      <name val="Calibri"/>
      <family val="2"/>
      <scheme val="minor"/>
    </font>
    <font>
      <u/>
      <sz val="11"/>
      <color theme="10"/>
      <name val="Calibri"/>
      <family val="2"/>
      <scheme val="minor"/>
    </font>
    <font>
      <sz val="11"/>
      <color theme="1"/>
      <name val="Calibri"/>
      <family val="2"/>
      <scheme val="minor"/>
    </font>
    <font>
      <b/>
      <sz val="9"/>
      <color indexed="81"/>
      <name val="Tahoma"/>
      <family val="2"/>
    </font>
    <font>
      <sz val="11"/>
      <color rgb="FFFF0000"/>
      <name val="Calibri"/>
      <family val="2"/>
      <scheme val="minor"/>
    </font>
    <font>
      <sz val="10"/>
      <color theme="1"/>
      <name val="Calibri"/>
      <family val="2"/>
      <scheme val="minor"/>
    </font>
    <font>
      <sz val="10"/>
      <color rgb="FF000000"/>
      <name val="Segoe UI"/>
      <family val="2"/>
    </font>
    <font>
      <sz val="11"/>
      <color rgb="FF000000"/>
      <name val="Calibri"/>
      <family val="2"/>
    </font>
    <font>
      <sz val="10"/>
      <color rgb="FFFF0000"/>
      <name val="Segoe UI"/>
      <family val="2"/>
    </font>
    <font>
      <sz val="12"/>
      <color theme="1"/>
      <name val="Calibri"/>
      <family val="2"/>
      <scheme val="minor"/>
    </font>
    <font>
      <b/>
      <sz val="12"/>
      <color theme="0"/>
      <name val="Calibri"/>
      <family val="2"/>
      <scheme val="minor"/>
    </font>
    <font>
      <b/>
      <sz val="28"/>
      <color theme="1"/>
      <name val="Calibri"/>
      <family val="2"/>
      <scheme val="minor"/>
    </font>
    <font>
      <sz val="11"/>
      <color rgb="FF111111"/>
      <name val="Calibri"/>
      <family val="2"/>
      <scheme val="minor"/>
    </font>
    <font>
      <sz val="9"/>
      <color theme="1"/>
      <name val="Calibri"/>
      <family val="2"/>
      <scheme val="minor"/>
    </font>
    <font>
      <b/>
      <sz val="20"/>
      <color theme="1"/>
      <name val="Calibri"/>
      <family val="2"/>
      <scheme val="minor"/>
    </font>
    <font>
      <b/>
      <sz val="18"/>
      <color theme="1"/>
      <name val="Calibri"/>
      <family val="2"/>
      <scheme val="minor"/>
    </font>
    <font>
      <sz val="16"/>
      <color rgb="FF0F4761"/>
      <name val="Aptos Display"/>
      <family val="2"/>
    </font>
    <font>
      <sz val="12"/>
      <color theme="1"/>
      <name val="Aptos"/>
      <family val="2"/>
    </font>
    <font>
      <b/>
      <sz val="26"/>
      <color theme="1"/>
      <name val="Calibri"/>
      <family val="2"/>
      <scheme val="minor"/>
    </font>
    <font>
      <b/>
      <sz val="24"/>
      <color theme="1"/>
      <name val="Calibri"/>
      <family val="2"/>
      <scheme val="minor"/>
    </font>
    <font>
      <b/>
      <sz val="16"/>
      <name val="Calibri"/>
      <family val="2"/>
      <scheme val="minor"/>
    </font>
    <font>
      <sz val="16"/>
      <color theme="1"/>
      <name val="Calibri"/>
      <family val="2"/>
      <scheme val="minor"/>
    </font>
    <font>
      <sz val="11"/>
      <name val="Calibri"/>
      <family val="2"/>
      <scheme val="minor"/>
    </font>
    <font>
      <sz val="10"/>
      <color rgb="FFFF0000"/>
      <name val="Calibri"/>
      <family val="2"/>
      <scheme val="minor"/>
    </font>
    <font>
      <sz val="11"/>
      <color theme="0"/>
      <name val="Calibri"/>
      <family val="2"/>
      <scheme val="minor"/>
    </font>
    <font>
      <b/>
      <sz val="11"/>
      <name val="Calibri"/>
      <family val="2"/>
      <scheme val="minor"/>
    </font>
    <font>
      <sz val="16"/>
      <name val="Calibri"/>
      <family val="2"/>
      <scheme val="minor"/>
    </font>
    <font>
      <u/>
      <sz val="12"/>
      <color theme="10"/>
      <name val="Calibri"/>
      <family val="2"/>
      <scheme val="minor"/>
    </font>
    <font>
      <sz val="12"/>
      <color rgb="FFFF0000"/>
      <name val="Aptos"/>
      <family val="2"/>
    </font>
    <font>
      <b/>
      <sz val="11"/>
      <color rgb="FFFF0000"/>
      <name val="Calibri"/>
      <family val="2"/>
      <scheme val="minor"/>
    </font>
    <font>
      <sz val="12"/>
      <color rgb="FF000000"/>
      <name val="Aptos"/>
      <family val="2"/>
    </font>
    <font>
      <b/>
      <sz val="12"/>
      <color theme="1"/>
      <name val="Aptos"/>
      <family val="2"/>
    </font>
    <font>
      <sz val="18"/>
      <color rgb="FFFF0000"/>
      <name val="Calibri"/>
      <family val="2"/>
      <scheme val="minor"/>
    </font>
  </fonts>
  <fills count="11">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6"/>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E3EDE8"/>
        <bgColor indexed="64"/>
      </patternFill>
    </fill>
    <fill>
      <patternFill patternType="solid">
        <fgColor rgb="FFF8EAEA"/>
        <bgColor indexed="64"/>
      </patternFill>
    </fill>
    <fill>
      <patternFill patternType="solid">
        <fgColor rgb="FFF1EFE4"/>
        <bgColor indexed="64"/>
      </patternFill>
    </fill>
    <fill>
      <patternFill patternType="solid">
        <fgColor rgb="FFFFFF00"/>
        <bgColor indexed="64"/>
      </patternFill>
    </fill>
  </fills>
  <borders count="4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auto="1"/>
      </left>
      <right style="thin">
        <color auto="1"/>
      </right>
      <top/>
      <bottom style="thin">
        <color auto="1"/>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auto="1"/>
      </bottom>
      <diagonal/>
    </border>
    <border>
      <left style="medium">
        <color indexed="64"/>
      </left>
      <right style="thin">
        <color auto="1"/>
      </right>
      <top style="medium">
        <color indexed="64"/>
      </top>
      <bottom style="thin">
        <color auto="1"/>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indexed="64"/>
      </top>
      <bottom/>
      <diagonal/>
    </border>
    <border>
      <left style="thin">
        <color auto="1"/>
      </left>
      <right style="medium">
        <color auto="1"/>
      </right>
      <top style="thin">
        <color indexed="64"/>
      </top>
      <bottom/>
      <diagonal/>
    </border>
    <border>
      <left style="medium">
        <color auto="1"/>
      </left>
      <right style="thin">
        <color auto="1"/>
      </right>
      <top/>
      <bottom style="medium">
        <color auto="1"/>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auto="1"/>
      </bottom>
      <diagonal/>
    </border>
    <border>
      <left style="medium">
        <color auto="1"/>
      </left>
      <right style="medium">
        <color auto="1"/>
      </right>
      <top/>
      <bottom/>
      <diagonal/>
    </border>
    <border>
      <left style="medium">
        <color auto="1"/>
      </left>
      <right style="medium">
        <color auto="1"/>
      </right>
      <top style="thin">
        <color auto="1"/>
      </top>
      <bottom style="medium">
        <color auto="1"/>
      </bottom>
      <diagonal/>
    </border>
    <border>
      <left style="thin">
        <color auto="1"/>
      </left>
      <right style="medium">
        <color indexed="64"/>
      </right>
      <top style="thin">
        <color auto="1"/>
      </top>
      <bottom style="medium">
        <color indexed="64"/>
      </bottom>
      <diagonal/>
    </border>
  </borders>
  <cellStyleXfs count="9">
    <xf numFmtId="0" fontId="0" fillId="0" borderId="0"/>
    <xf numFmtId="0" fontId="1"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239">
    <xf numFmtId="0" fontId="0" fillId="0" borderId="0" xfId="0"/>
    <xf numFmtId="0" fontId="6" fillId="7" borderId="0" xfId="2" applyFill="1"/>
    <xf numFmtId="0" fontId="6" fillId="0" borderId="0" xfId="2"/>
    <xf numFmtId="10" fontId="6" fillId="0" borderId="0" xfId="2" applyNumberFormat="1"/>
    <xf numFmtId="9" fontId="0" fillId="0" borderId="0" xfId="3" applyFont="1"/>
    <xf numFmtId="0" fontId="6" fillId="0" borderId="0" xfId="2" applyAlignment="1">
      <alignment wrapText="1"/>
    </xf>
    <xf numFmtId="10" fontId="6" fillId="0" borderId="0" xfId="2" applyNumberFormat="1" applyAlignment="1">
      <alignment wrapText="1"/>
    </xf>
    <xf numFmtId="0" fontId="6" fillId="0" borderId="17" xfId="2" applyBorder="1"/>
    <xf numFmtId="0" fontId="6" fillId="8" borderId="26" xfId="2" applyFill="1" applyBorder="1" applyProtection="1">
      <protection locked="0"/>
    </xf>
    <xf numFmtId="0" fontId="6" fillId="8" borderId="18" xfId="2" applyFill="1" applyBorder="1"/>
    <xf numFmtId="0" fontId="6" fillId="7" borderId="18" xfId="2" applyFill="1" applyBorder="1"/>
    <xf numFmtId="0" fontId="6" fillId="7" borderId="19" xfId="2" applyFill="1" applyBorder="1"/>
    <xf numFmtId="0" fontId="6" fillId="8" borderId="21" xfId="2" applyFill="1" applyBorder="1" applyAlignment="1">
      <alignment horizontal="left"/>
    </xf>
    <xf numFmtId="0" fontId="6" fillId="0" borderId="0" xfId="2" applyAlignment="1">
      <alignment horizontal="right"/>
    </xf>
    <xf numFmtId="0" fontId="6" fillId="0" borderId="1" xfId="2" applyBorder="1"/>
    <xf numFmtId="0" fontId="6" fillId="8" borderId="8" xfId="2" applyFill="1" applyBorder="1"/>
    <xf numFmtId="0" fontId="6" fillId="8" borderId="0" xfId="2" applyFill="1"/>
    <xf numFmtId="0" fontId="6" fillId="8" borderId="21" xfId="2" applyFill="1" applyBorder="1"/>
    <xf numFmtId="0" fontId="6" fillId="0" borderId="22" xfId="2" applyBorder="1"/>
    <xf numFmtId="0" fontId="6" fillId="8" borderId="24" xfId="2" applyFill="1" applyBorder="1" applyProtection="1">
      <protection locked="0"/>
    </xf>
    <xf numFmtId="0" fontId="6" fillId="8" borderId="23" xfId="2" applyFill="1" applyBorder="1"/>
    <xf numFmtId="0" fontId="6" fillId="8" borderId="25" xfId="2" applyFill="1" applyBorder="1"/>
    <xf numFmtId="0" fontId="6" fillId="8" borderId="39" xfId="2" applyFill="1" applyBorder="1" applyProtection="1">
      <protection locked="0"/>
    </xf>
    <xf numFmtId="0" fontId="6" fillId="0" borderId="27" xfId="2" applyBorder="1"/>
    <xf numFmtId="3" fontId="4" fillId="2" borderId="2" xfId="2" applyNumberFormat="1" applyFont="1" applyFill="1" applyBorder="1" applyAlignment="1">
      <alignment horizontal="right"/>
    </xf>
    <xf numFmtId="0" fontId="6" fillId="0" borderId="34" xfId="2" applyBorder="1"/>
    <xf numFmtId="164" fontId="6" fillId="8" borderId="35" xfId="2" applyNumberFormat="1" applyFill="1" applyBorder="1" applyAlignment="1" applyProtection="1">
      <alignment wrapText="1"/>
      <protection locked="0"/>
    </xf>
    <xf numFmtId="0" fontId="6" fillId="7" borderId="1" xfId="2" applyFill="1" applyBorder="1"/>
    <xf numFmtId="3" fontId="6" fillId="8" borderId="1" xfId="2" applyNumberFormat="1" applyFill="1" applyBorder="1" applyProtection="1">
      <protection locked="0"/>
    </xf>
    <xf numFmtId="3" fontId="6" fillId="7" borderId="1" xfId="2" applyNumberFormat="1" applyFill="1" applyBorder="1"/>
    <xf numFmtId="164" fontId="6" fillId="7" borderId="15" xfId="2" applyNumberFormat="1" applyFill="1" applyBorder="1"/>
    <xf numFmtId="0" fontId="4" fillId="7" borderId="0" xfId="2" applyFont="1" applyFill="1"/>
    <xf numFmtId="9" fontId="0" fillId="8" borderId="1" xfId="3" applyFont="1" applyFill="1" applyBorder="1" applyProtection="1">
      <protection locked="0"/>
    </xf>
    <xf numFmtId="0" fontId="14" fillId="5" borderId="29" xfId="2" applyFont="1" applyFill="1" applyBorder="1"/>
    <xf numFmtId="0" fontId="14" fillId="5" borderId="28" xfId="2" applyFont="1" applyFill="1" applyBorder="1"/>
    <xf numFmtId="0" fontId="14" fillId="5" borderId="28" xfId="2" applyFont="1" applyFill="1" applyBorder="1" applyAlignment="1">
      <alignment wrapText="1"/>
    </xf>
    <xf numFmtId="0" fontId="14" fillId="5" borderId="30" xfId="2" applyFont="1" applyFill="1" applyBorder="1"/>
    <xf numFmtId="0" fontId="13" fillId="0" borderId="0" xfId="2" applyFont="1"/>
    <xf numFmtId="0" fontId="6" fillId="6" borderId="29" xfId="2" applyFill="1" applyBorder="1"/>
    <xf numFmtId="0" fontId="6" fillId="6" borderId="28" xfId="2" applyFill="1" applyBorder="1"/>
    <xf numFmtId="43" fontId="0" fillId="6" borderId="28" xfId="4" applyFont="1" applyFill="1" applyBorder="1"/>
    <xf numFmtId="0" fontId="6" fillId="6" borderId="30" xfId="2" applyFill="1" applyBorder="1"/>
    <xf numFmtId="0" fontId="6" fillId="0" borderId="29" xfId="2" applyBorder="1"/>
    <xf numFmtId="0" fontId="6" fillId="0" borderId="28" xfId="2" applyBorder="1"/>
    <xf numFmtId="10" fontId="0" fillId="0" borderId="28" xfId="4" applyNumberFormat="1" applyFont="1" applyBorder="1"/>
    <xf numFmtId="0" fontId="6" fillId="0" borderId="30" xfId="2" applyBorder="1"/>
    <xf numFmtId="10" fontId="0" fillId="6" borderId="28" xfId="4" applyNumberFormat="1" applyFont="1" applyFill="1" applyBorder="1"/>
    <xf numFmtId="10" fontId="0" fillId="6" borderId="28" xfId="4" applyNumberFormat="1" applyFont="1" applyFill="1" applyBorder="1" applyAlignment="1">
      <alignment horizontal="right"/>
    </xf>
    <xf numFmtId="0" fontId="4" fillId="6" borderId="28" xfId="2" applyFont="1" applyFill="1" applyBorder="1"/>
    <xf numFmtId="0" fontId="6" fillId="7" borderId="17" xfId="2" applyFill="1" applyBorder="1"/>
    <xf numFmtId="0" fontId="6" fillId="7" borderId="20" xfId="2" applyFill="1" applyBorder="1"/>
    <xf numFmtId="0" fontId="6" fillId="4" borderId="0" xfId="2" applyFill="1"/>
    <xf numFmtId="0" fontId="6" fillId="7" borderId="22" xfId="2" applyFill="1" applyBorder="1"/>
    <xf numFmtId="0" fontId="6" fillId="7" borderId="23" xfId="2" applyFill="1" applyBorder="1"/>
    <xf numFmtId="0" fontId="10" fillId="0" borderId="0" xfId="2" applyFont="1"/>
    <xf numFmtId="0" fontId="3" fillId="8" borderId="0" xfId="2" applyFont="1" applyFill="1"/>
    <xf numFmtId="0" fontId="6" fillId="8" borderId="32" xfId="2" applyFill="1" applyBorder="1" applyProtection="1">
      <protection locked="0"/>
    </xf>
    <xf numFmtId="10" fontId="6" fillId="8" borderId="32" xfId="2" applyNumberFormat="1" applyFill="1" applyBorder="1" applyProtection="1">
      <protection locked="0"/>
    </xf>
    <xf numFmtId="0" fontId="6" fillId="10" borderId="20" xfId="2" applyFill="1" applyBorder="1"/>
    <xf numFmtId="0" fontId="11" fillId="0" borderId="0" xfId="2" applyFont="1"/>
    <xf numFmtId="3" fontId="6" fillId="9" borderId="0" xfId="2" applyNumberFormat="1" applyFill="1"/>
    <xf numFmtId="3" fontId="6" fillId="0" borderId="0" xfId="2" applyNumberFormat="1"/>
    <xf numFmtId="3" fontId="6" fillId="3" borderId="0" xfId="2" applyNumberFormat="1" applyFill="1"/>
    <xf numFmtId="0" fontId="6" fillId="3" borderId="0" xfId="2" applyFill="1"/>
    <xf numFmtId="0" fontId="16" fillId="0" borderId="0" xfId="2" applyFont="1"/>
    <xf numFmtId="0" fontId="6" fillId="3" borderId="31" xfId="2" applyFill="1" applyBorder="1" applyAlignment="1">
      <alignment horizontal="center"/>
    </xf>
    <xf numFmtId="0" fontId="0" fillId="3" borderId="0" xfId="0" applyFill="1"/>
    <xf numFmtId="0" fontId="21" fillId="3" borderId="0" xfId="0" applyFont="1" applyFill="1" applyAlignment="1">
      <alignment vertical="center"/>
    </xf>
    <xf numFmtId="0" fontId="17" fillId="3" borderId="0" xfId="0" applyFont="1" applyFill="1"/>
    <xf numFmtId="0" fontId="22" fillId="3" borderId="0" xfId="0" applyFont="1" applyFill="1"/>
    <xf numFmtId="0" fontId="20" fillId="3" borderId="0" xfId="0" applyFont="1" applyFill="1" applyAlignment="1">
      <alignment vertical="center"/>
    </xf>
    <xf numFmtId="0" fontId="21" fillId="3" borderId="0" xfId="2" applyFont="1" applyFill="1"/>
    <xf numFmtId="0" fontId="19" fillId="3" borderId="0" xfId="2" applyFont="1" applyFill="1"/>
    <xf numFmtId="0" fontId="4" fillId="3" borderId="0" xfId="2" applyFont="1" applyFill="1"/>
    <xf numFmtId="0" fontId="15" fillId="3" borderId="0" xfId="2" applyFont="1" applyFill="1"/>
    <xf numFmtId="0" fontId="6" fillId="3" borderId="0" xfId="2" applyFill="1" applyAlignment="1">
      <alignment horizontal="right"/>
    </xf>
    <xf numFmtId="164" fontId="6" fillId="3" borderId="0" xfId="2" applyNumberFormat="1" applyFill="1" applyAlignment="1">
      <alignment horizontal="center" vertical="center"/>
    </xf>
    <xf numFmtId="0" fontId="6" fillId="3" borderId="0" xfId="2" applyFill="1" applyAlignment="1">
      <alignment horizontal="center" vertical="center"/>
    </xf>
    <xf numFmtId="9" fontId="0" fillId="3" borderId="0" xfId="3" applyFont="1" applyFill="1" applyBorder="1" applyProtection="1"/>
    <xf numFmtId="9" fontId="0" fillId="3" borderId="6" xfId="3" applyFont="1" applyFill="1" applyBorder="1" applyProtection="1">
      <protection locked="0"/>
    </xf>
    <xf numFmtId="9" fontId="0" fillId="3" borderId="0" xfId="3" applyFont="1" applyFill="1" applyBorder="1" applyProtection="1">
      <protection locked="0"/>
    </xf>
    <xf numFmtId="0" fontId="17" fillId="3" borderId="0" xfId="2" applyFont="1" applyFill="1"/>
    <xf numFmtId="0" fontId="23" fillId="3" borderId="0" xfId="2" applyFont="1" applyFill="1" applyAlignment="1">
      <alignment horizontal="left" vertical="center"/>
    </xf>
    <xf numFmtId="0" fontId="9" fillId="3" borderId="0" xfId="2" applyFont="1" applyFill="1"/>
    <xf numFmtId="0" fontId="6" fillId="3" borderId="20" xfId="2" applyFill="1" applyBorder="1"/>
    <xf numFmtId="0" fontId="6" fillId="7" borderId="4" xfId="2" applyFill="1" applyBorder="1"/>
    <xf numFmtId="164" fontId="6" fillId="8" borderId="33" xfId="2" applyNumberFormat="1" applyFill="1" applyBorder="1" applyProtection="1">
      <protection locked="0"/>
    </xf>
    <xf numFmtId="0" fontId="26" fillId="6" borderId="28" xfId="2" applyFont="1" applyFill="1" applyBorder="1"/>
    <xf numFmtId="0" fontId="0" fillId="3" borderId="0" xfId="2" applyFont="1" applyFill="1"/>
    <xf numFmtId="9" fontId="0" fillId="3" borderId="0" xfId="3" applyFont="1" applyFill="1" applyAlignment="1" applyProtection="1">
      <alignment horizontal="right"/>
    </xf>
    <xf numFmtId="9" fontId="6" fillId="3" borderId="0" xfId="8" applyFill="1"/>
    <xf numFmtId="9" fontId="0" fillId="7" borderId="0" xfId="3" applyFont="1" applyFill="1" applyAlignment="1" applyProtection="1">
      <alignment horizontal="right"/>
    </xf>
    <xf numFmtId="44" fontId="6" fillId="7" borderId="0" xfId="7" applyFill="1"/>
    <xf numFmtId="3" fontId="6" fillId="7" borderId="0" xfId="2" applyNumberFormat="1" applyFill="1"/>
    <xf numFmtId="9" fontId="6" fillId="8" borderId="0" xfId="8" applyFill="1" applyProtection="1">
      <protection locked="0"/>
    </xf>
    <xf numFmtId="0" fontId="6" fillId="8" borderId="0" xfId="2" applyFill="1" applyProtection="1">
      <protection locked="0"/>
    </xf>
    <xf numFmtId="44" fontId="6" fillId="8" borderId="0" xfId="7" applyFill="1" applyProtection="1">
      <protection locked="0"/>
    </xf>
    <xf numFmtId="0" fontId="6" fillId="3" borderId="0" xfId="2" applyFill="1" applyAlignment="1">
      <alignment wrapText="1"/>
    </xf>
    <xf numFmtId="0" fontId="8" fillId="3" borderId="0" xfId="2" applyFont="1" applyFill="1" applyAlignment="1">
      <alignment wrapText="1"/>
    </xf>
    <xf numFmtId="0" fontId="8" fillId="3" borderId="0" xfId="2" applyFont="1" applyFill="1" applyAlignment="1">
      <alignment horizontal="left" vertical="center"/>
    </xf>
    <xf numFmtId="0" fontId="24" fillId="3" borderId="0" xfId="2" applyFont="1" applyFill="1" applyAlignment="1">
      <alignment horizontal="left" vertical="top" wrapText="1"/>
    </xf>
    <xf numFmtId="0" fontId="25" fillId="3" borderId="0" xfId="0" applyFont="1" applyFill="1" applyAlignment="1">
      <alignment vertical="top" wrapText="1"/>
    </xf>
    <xf numFmtId="0" fontId="6" fillId="0" borderId="20" xfId="2" applyBorder="1"/>
    <xf numFmtId="164" fontId="6" fillId="3" borderId="0" xfId="2" applyNumberFormat="1" applyFill="1" applyProtection="1">
      <protection locked="0"/>
    </xf>
    <xf numFmtId="164" fontId="6" fillId="3" borderId="0" xfId="2" applyNumberFormat="1" applyFill="1" applyAlignment="1" applyProtection="1">
      <alignment wrapText="1"/>
      <protection locked="0"/>
    </xf>
    <xf numFmtId="9" fontId="26" fillId="8" borderId="0" xfId="8" applyFont="1" applyFill="1" applyProtection="1">
      <protection locked="0"/>
    </xf>
    <xf numFmtId="0" fontId="26" fillId="3" borderId="0" xfId="2" applyFont="1" applyFill="1"/>
    <xf numFmtId="0" fontId="26" fillId="8" borderId="0" xfId="2" applyFont="1" applyFill="1" applyProtection="1">
      <protection locked="0"/>
    </xf>
    <xf numFmtId="9" fontId="26" fillId="7" borderId="0" xfId="3" applyFont="1" applyFill="1" applyAlignment="1" applyProtection="1">
      <alignment horizontal="right"/>
    </xf>
    <xf numFmtId="9" fontId="6" fillId="0" borderId="0" xfId="8"/>
    <xf numFmtId="165" fontId="6" fillId="8" borderId="41" xfId="2" applyNumberFormat="1" applyFill="1" applyBorder="1" applyAlignment="1" applyProtection="1">
      <alignment wrapText="1"/>
      <protection locked="0"/>
    </xf>
    <xf numFmtId="165" fontId="6" fillId="8" borderId="41" xfId="2" applyNumberFormat="1" applyFill="1" applyBorder="1" applyProtection="1">
      <protection locked="0"/>
    </xf>
    <xf numFmtId="0" fontId="6" fillId="7" borderId="43" xfId="2" applyFill="1" applyBorder="1"/>
    <xf numFmtId="9" fontId="0" fillId="8" borderId="15" xfId="3" applyFont="1" applyFill="1" applyBorder="1" applyProtection="1"/>
    <xf numFmtId="9" fontId="6" fillId="3" borderId="0" xfId="8" applyFill="1" applyBorder="1" applyProtection="1"/>
    <xf numFmtId="9" fontId="6" fillId="3" borderId="1" xfId="2" applyNumberFormat="1" applyFill="1" applyBorder="1"/>
    <xf numFmtId="164" fontId="6" fillId="3" borderId="4" xfId="2" applyNumberFormat="1" applyFill="1" applyBorder="1" applyAlignment="1">
      <alignment wrapText="1"/>
    </xf>
    <xf numFmtId="3" fontId="6" fillId="3" borderId="1" xfId="2" applyNumberFormat="1" applyFill="1" applyBorder="1"/>
    <xf numFmtId="164" fontId="0" fillId="3" borderId="4" xfId="3" applyNumberFormat="1" applyFont="1" applyFill="1" applyBorder="1" applyProtection="1"/>
    <xf numFmtId="9" fontId="0" fillId="3" borderId="0" xfId="3" applyFont="1" applyFill="1" applyProtection="1"/>
    <xf numFmtId="9" fontId="0" fillId="3" borderId="1" xfId="3" applyFont="1" applyFill="1" applyBorder="1" applyProtection="1"/>
    <xf numFmtId="165" fontId="6" fillId="3" borderId="41" xfId="2" applyNumberFormat="1" applyFill="1" applyBorder="1"/>
    <xf numFmtId="3" fontId="6" fillId="3" borderId="1" xfId="2" applyNumberFormat="1" applyFill="1" applyBorder="1" applyAlignment="1">
      <alignment horizontal="right"/>
    </xf>
    <xf numFmtId="0" fontId="6" fillId="3" borderId="41" xfId="2" applyFill="1" applyBorder="1"/>
    <xf numFmtId="3" fontId="6" fillId="3" borderId="41" xfId="2" applyNumberFormat="1" applyFill="1" applyBorder="1"/>
    <xf numFmtId="0" fontId="4" fillId="7" borderId="1" xfId="2" applyFont="1" applyFill="1" applyBorder="1"/>
    <xf numFmtId="3" fontId="4" fillId="3" borderId="1" xfId="2" applyNumberFormat="1" applyFont="1" applyFill="1" applyBorder="1"/>
    <xf numFmtId="3" fontId="4" fillId="7" borderId="1" xfId="2" applyNumberFormat="1" applyFont="1" applyFill="1" applyBorder="1"/>
    <xf numFmtId="0" fontId="6" fillId="3" borderId="18" xfId="2" applyFill="1" applyBorder="1"/>
    <xf numFmtId="0" fontId="28" fillId="3" borderId="0" xfId="2" applyFont="1" applyFill="1"/>
    <xf numFmtId="2" fontId="6" fillId="8" borderId="39" xfId="2" applyNumberFormat="1" applyFill="1" applyBorder="1" applyProtection="1">
      <protection locked="0"/>
    </xf>
    <xf numFmtId="164" fontId="6" fillId="8" borderId="1" xfId="2" applyNumberFormat="1" applyFill="1" applyBorder="1" applyAlignment="1" applyProtection="1">
      <alignment wrapText="1"/>
      <protection locked="0"/>
    </xf>
    <xf numFmtId="0" fontId="18" fillId="3" borderId="0" xfId="2" applyFont="1" applyFill="1"/>
    <xf numFmtId="166" fontId="6" fillId="3" borderId="42" xfId="2" applyNumberFormat="1" applyFill="1" applyBorder="1"/>
    <xf numFmtId="9" fontId="6" fillId="0" borderId="0" xfId="2" applyNumberFormat="1" applyAlignment="1">
      <alignment horizontal="left"/>
    </xf>
    <xf numFmtId="0" fontId="26" fillId="3" borderId="0" xfId="7" applyNumberFormat="1" applyFont="1" applyFill="1" applyProtection="1">
      <protection locked="0"/>
    </xf>
    <xf numFmtId="0" fontId="6" fillId="8" borderId="40" xfId="2" applyFill="1" applyBorder="1" applyProtection="1">
      <protection locked="0"/>
    </xf>
    <xf numFmtId="0" fontId="6" fillId="8" borderId="4" xfId="2" applyFill="1" applyBorder="1" applyProtection="1">
      <protection locked="0"/>
    </xf>
    <xf numFmtId="0" fontId="4" fillId="3" borderId="0" xfId="0" applyFont="1" applyFill="1"/>
    <xf numFmtId="0" fontId="13" fillId="3" borderId="0" xfId="0" applyFont="1" applyFill="1"/>
    <xf numFmtId="0" fontId="13" fillId="3" borderId="0" xfId="2" applyFont="1" applyFill="1"/>
    <xf numFmtId="3" fontId="13" fillId="3" borderId="0" xfId="2" applyNumberFormat="1" applyFont="1" applyFill="1"/>
    <xf numFmtId="0" fontId="31" fillId="3" borderId="0" xfId="5" applyFont="1" applyFill="1" applyBorder="1"/>
    <xf numFmtId="9" fontId="26" fillId="3" borderId="0" xfId="3" applyFont="1" applyFill="1" applyBorder="1" applyProtection="1">
      <protection locked="0"/>
    </xf>
    <xf numFmtId="2" fontId="6" fillId="3" borderId="0" xfId="2" applyNumberFormat="1" applyFill="1"/>
    <xf numFmtId="0" fontId="10" fillId="3" borderId="0" xfId="2" applyFont="1" applyFill="1"/>
    <xf numFmtId="1" fontId="0" fillId="8" borderId="1" xfId="7" applyNumberFormat="1" applyFont="1" applyFill="1" applyBorder="1" applyAlignment="1" applyProtection="1">
      <alignment vertical="top" wrapText="1"/>
      <protection locked="0"/>
    </xf>
    <xf numFmtId="0" fontId="28" fillId="3" borderId="1" xfId="2" applyFont="1" applyFill="1" applyBorder="1"/>
    <xf numFmtId="9" fontId="28" fillId="3" borderId="1" xfId="2" applyNumberFormat="1" applyFont="1" applyFill="1" applyBorder="1"/>
    <xf numFmtId="0" fontId="6" fillId="10" borderId="0" xfId="2" applyFill="1"/>
    <xf numFmtId="3" fontId="6" fillId="7" borderId="1" xfId="2" applyNumberFormat="1" applyFill="1" applyBorder="1" applyProtection="1">
      <protection locked="0"/>
    </xf>
    <xf numFmtId="0" fontId="6" fillId="3" borderId="0" xfId="2" applyFill="1" applyProtection="1">
      <protection locked="0"/>
    </xf>
    <xf numFmtId="3" fontId="6" fillId="3" borderId="0" xfId="2" applyNumberFormat="1" applyFill="1" applyProtection="1">
      <protection locked="0"/>
    </xf>
    <xf numFmtId="0" fontId="6" fillId="0" borderId="0" xfId="2" applyProtection="1">
      <protection locked="0"/>
    </xf>
    <xf numFmtId="3" fontId="4" fillId="3" borderId="0" xfId="2" applyNumberFormat="1" applyFont="1" applyFill="1"/>
    <xf numFmtId="165" fontId="6" fillId="3" borderId="41" xfId="2" applyNumberFormat="1" applyFill="1" applyBorder="1" applyProtection="1">
      <protection locked="0"/>
    </xf>
    <xf numFmtId="0" fontId="26" fillId="7" borderId="0" xfId="2" applyFont="1" applyFill="1"/>
    <xf numFmtId="0" fontId="30" fillId="3" borderId="0" xfId="0" applyFont="1" applyFill="1" applyAlignment="1">
      <alignment vertical="top" wrapText="1"/>
    </xf>
    <xf numFmtId="0" fontId="8" fillId="0" borderId="0" xfId="2" applyFont="1"/>
    <xf numFmtId="0" fontId="0" fillId="3" borderId="0" xfId="0" applyFill="1" applyAlignment="1">
      <alignment vertical="top" wrapText="1"/>
    </xf>
    <xf numFmtId="0" fontId="26" fillId="7" borderId="0" xfId="7" applyNumberFormat="1" applyFont="1" applyFill="1" applyProtection="1"/>
    <xf numFmtId="3" fontId="26" fillId="7" borderId="0" xfId="2" applyNumberFormat="1" applyFont="1" applyFill="1"/>
    <xf numFmtId="0" fontId="0" fillId="3" borderId="0" xfId="0" applyFill="1" applyAlignment="1">
      <alignment vertical="top"/>
    </xf>
    <xf numFmtId="0" fontId="25" fillId="3" borderId="0" xfId="0" applyFont="1" applyFill="1" applyAlignment="1">
      <alignment horizontal="right" vertical="top" wrapText="1"/>
    </xf>
    <xf numFmtId="9" fontId="6" fillId="3" borderId="0" xfId="8" applyFill="1" applyProtection="1"/>
    <xf numFmtId="9" fontId="6" fillId="3" borderId="0" xfId="2" applyNumberFormat="1" applyFill="1" applyProtection="1">
      <protection locked="0"/>
    </xf>
    <xf numFmtId="3" fontId="6" fillId="0" borderId="1" xfId="2" applyNumberFormat="1" applyBorder="1"/>
    <xf numFmtId="0" fontId="6" fillId="3" borderId="16" xfId="2" applyFill="1" applyBorder="1"/>
    <xf numFmtId="3" fontId="6" fillId="3" borderId="16" xfId="2" applyNumberFormat="1" applyFill="1" applyBorder="1"/>
    <xf numFmtId="0" fontId="8" fillId="3" borderId="0" xfId="0" applyFont="1" applyFill="1"/>
    <xf numFmtId="0" fontId="8" fillId="3" borderId="0" xfId="2" applyFont="1" applyFill="1"/>
    <xf numFmtId="0" fontId="21" fillId="0" borderId="0" xfId="0" applyFont="1" applyAlignment="1">
      <alignment vertical="center"/>
    </xf>
    <xf numFmtId="0" fontId="8" fillId="0" borderId="0" xfId="0" applyFont="1"/>
    <xf numFmtId="0" fontId="34" fillId="0" borderId="0" xfId="0" applyFont="1"/>
    <xf numFmtId="0" fontId="21" fillId="0" borderId="0" xfId="0" applyFont="1"/>
    <xf numFmtId="0" fontId="20" fillId="0" borderId="0" xfId="0" applyFont="1" applyAlignment="1">
      <alignment vertical="center"/>
    </xf>
    <xf numFmtId="0" fontId="21" fillId="3" borderId="0" xfId="0" applyFont="1" applyFill="1"/>
    <xf numFmtId="0" fontId="32" fillId="0" borderId="0" xfId="0" applyFont="1"/>
    <xf numFmtId="0" fontId="0" fillId="0" borderId="0" xfId="0" applyAlignment="1">
      <alignment wrapText="1"/>
    </xf>
    <xf numFmtId="0" fontId="5" fillId="3" borderId="0" xfId="6" applyFill="1" applyBorder="1" applyAlignment="1">
      <alignment wrapText="1"/>
    </xf>
    <xf numFmtId="0" fontId="35" fillId="3" borderId="0" xfId="2" applyFont="1" applyFill="1"/>
    <xf numFmtId="0" fontId="35" fillId="3" borderId="0" xfId="0" applyFont="1" applyFill="1"/>
    <xf numFmtId="0" fontId="6" fillId="7" borderId="5" xfId="2" applyFill="1" applyBorder="1"/>
    <xf numFmtId="0" fontId="29" fillId="3" borderId="0" xfId="2" applyFont="1" applyFill="1"/>
    <xf numFmtId="0" fontId="6" fillId="8" borderId="5" xfId="2" applyFill="1" applyBorder="1" applyProtection="1">
      <protection locked="0"/>
    </xf>
    <xf numFmtId="9" fontId="0" fillId="8" borderId="15" xfId="3" applyFont="1" applyFill="1" applyBorder="1" applyProtection="1">
      <protection locked="0"/>
    </xf>
    <xf numFmtId="0" fontId="26" fillId="7" borderId="1" xfId="2" applyFont="1" applyFill="1" applyBorder="1"/>
    <xf numFmtId="0" fontId="0" fillId="3" borderId="0" xfId="2" applyFont="1" applyFill="1" applyAlignment="1">
      <alignment horizontal="right"/>
    </xf>
    <xf numFmtId="164" fontId="6" fillId="8" borderId="1" xfId="2" applyNumberFormat="1" applyFill="1" applyBorder="1" applyProtection="1">
      <protection locked="0"/>
    </xf>
    <xf numFmtId="0" fontId="33" fillId="3" borderId="0" xfId="0" applyFont="1" applyFill="1"/>
    <xf numFmtId="0" fontId="5" fillId="3" borderId="0" xfId="6" applyFill="1"/>
    <xf numFmtId="0" fontId="32" fillId="3" borderId="0" xfId="0" applyFont="1" applyFill="1"/>
    <xf numFmtId="0" fontId="36" fillId="3" borderId="0" xfId="2" applyFont="1" applyFill="1" applyAlignment="1">
      <alignment horizontal="left"/>
    </xf>
    <xf numFmtId="3" fontId="6" fillId="0" borderId="1" xfId="2" applyNumberFormat="1" applyBorder="1" applyProtection="1">
      <protection locked="0"/>
    </xf>
    <xf numFmtId="0" fontId="4" fillId="3" borderId="0" xfId="2" applyFont="1" applyFill="1" applyProtection="1">
      <protection locked="0"/>
    </xf>
    <xf numFmtId="3" fontId="6" fillId="0" borderId="0" xfId="2" applyNumberFormat="1" applyProtection="1">
      <protection locked="0"/>
    </xf>
    <xf numFmtId="3" fontId="4" fillId="3" borderId="0" xfId="2" applyNumberFormat="1" applyFont="1" applyFill="1" applyProtection="1">
      <protection locked="0"/>
    </xf>
    <xf numFmtId="0" fontId="26" fillId="3" borderId="0" xfId="2" applyFont="1" applyFill="1" applyProtection="1">
      <protection locked="0"/>
    </xf>
    <xf numFmtId="3" fontId="26" fillId="3" borderId="0" xfId="2" applyNumberFormat="1" applyFont="1" applyFill="1" applyProtection="1">
      <protection locked="0"/>
    </xf>
    <xf numFmtId="0" fontId="28" fillId="3" borderId="0" xfId="2" applyFont="1" applyFill="1" applyProtection="1">
      <protection locked="0"/>
    </xf>
    <xf numFmtId="167" fontId="26" fillId="3" borderId="0" xfId="2" applyNumberFormat="1" applyFont="1" applyFill="1" applyProtection="1">
      <protection locked="0"/>
    </xf>
    <xf numFmtId="166" fontId="26" fillId="3" borderId="0" xfId="7" applyNumberFormat="1" applyFont="1" applyFill="1" applyBorder="1" applyProtection="1">
      <protection locked="0"/>
    </xf>
    <xf numFmtId="0" fontId="27" fillId="3" borderId="0" xfId="0" applyFont="1" applyFill="1" applyAlignment="1">
      <alignment vertical="top" wrapText="1"/>
    </xf>
    <xf numFmtId="0" fontId="27" fillId="0" borderId="0" xfId="0" applyFont="1" applyAlignment="1">
      <alignment vertical="top" wrapText="1"/>
    </xf>
    <xf numFmtId="0" fontId="24" fillId="3" borderId="0" xfId="2" applyFont="1" applyFill="1" applyAlignment="1">
      <alignment horizontal="left" vertical="top" wrapText="1"/>
    </xf>
    <xf numFmtId="0" fontId="25" fillId="3" borderId="0" xfId="0" applyFont="1" applyFill="1" applyAlignment="1">
      <alignment vertical="top" wrapText="1"/>
    </xf>
    <xf numFmtId="164" fontId="6" fillId="3" borderId="12" xfId="2" applyNumberFormat="1" applyFill="1" applyBorder="1" applyAlignment="1">
      <alignment horizontal="center" vertical="center"/>
    </xf>
    <xf numFmtId="0" fontId="6" fillId="3" borderId="13" xfId="2" applyFill="1" applyBorder="1" applyAlignment="1">
      <alignment horizontal="center" vertical="center"/>
    </xf>
    <xf numFmtId="0" fontId="6" fillId="3" borderId="14" xfId="2" applyFill="1" applyBorder="1" applyAlignment="1">
      <alignment horizontal="center" vertical="center"/>
    </xf>
    <xf numFmtId="0" fontId="21" fillId="3" borderId="5" xfId="0" applyFont="1" applyFill="1" applyBorder="1" applyAlignment="1">
      <alignment wrapText="1"/>
    </xf>
    <xf numFmtId="0" fontId="21" fillId="0" borderId="6" xfId="0" applyFont="1" applyBorder="1" applyAlignment="1">
      <alignment wrapText="1"/>
    </xf>
    <xf numFmtId="0" fontId="21" fillId="0" borderId="7" xfId="0" applyFont="1" applyBorder="1" applyAlignment="1">
      <alignment wrapText="1"/>
    </xf>
    <xf numFmtId="0" fontId="5" fillId="3" borderId="9" xfId="6" applyFill="1" applyBorder="1" applyAlignment="1">
      <alignment wrapText="1"/>
    </xf>
    <xf numFmtId="0" fontId="0" fillId="0" borderId="10" xfId="0" applyBorder="1" applyAlignment="1">
      <alignment wrapText="1"/>
    </xf>
    <xf numFmtId="0" fontId="0" fillId="0" borderId="11" xfId="0" applyBorder="1" applyAlignment="1">
      <alignment wrapText="1"/>
    </xf>
    <xf numFmtId="0" fontId="21" fillId="3" borderId="0" xfId="0" applyFont="1" applyFill="1" applyAlignment="1">
      <alignment wrapText="1"/>
    </xf>
    <xf numFmtId="0" fontId="21" fillId="0" borderId="0" xfId="0" applyFont="1" applyAlignment="1">
      <alignment wrapText="1"/>
    </xf>
    <xf numFmtId="0" fontId="6" fillId="3" borderId="0" xfId="2" applyFill="1" applyAlignment="1">
      <alignment wrapText="1"/>
    </xf>
    <xf numFmtId="0" fontId="0" fillId="0" borderId="0" xfId="0" applyAlignment="1">
      <alignment wrapText="1"/>
    </xf>
    <xf numFmtId="9" fontId="6" fillId="3" borderId="31" xfId="2" applyNumberFormat="1" applyFill="1" applyBorder="1" applyAlignment="1">
      <alignment wrapText="1"/>
    </xf>
    <xf numFmtId="0" fontId="0" fillId="0" borderId="41" xfId="0" applyBorder="1" applyAlignment="1">
      <alignment wrapText="1"/>
    </xf>
    <xf numFmtId="2" fontId="26" fillId="3" borderId="31" xfId="2" applyNumberFormat="1" applyFont="1" applyFill="1" applyBorder="1" applyAlignment="1">
      <alignment wrapText="1"/>
    </xf>
    <xf numFmtId="0" fontId="26" fillId="3" borderId="41" xfId="0" applyFont="1" applyFill="1" applyBorder="1" applyAlignment="1">
      <alignment wrapText="1"/>
    </xf>
    <xf numFmtId="0" fontId="6" fillId="3" borderId="31" xfId="2" applyFill="1" applyBorder="1" applyAlignment="1">
      <alignment wrapText="1"/>
    </xf>
    <xf numFmtId="0" fontId="26" fillId="3" borderId="31" xfId="2" applyFont="1" applyFill="1" applyBorder="1" applyAlignment="1">
      <alignment wrapText="1"/>
    </xf>
    <xf numFmtId="0" fontId="6" fillId="8" borderId="8" xfId="2" applyFill="1" applyBorder="1" applyAlignment="1" applyProtection="1">
      <protection locked="0"/>
    </xf>
    <xf numFmtId="0" fontId="6" fillId="0" borderId="0" xfId="2" applyAlignment="1" applyProtection="1">
      <protection locked="0"/>
    </xf>
    <xf numFmtId="0" fontId="6" fillId="0" borderId="36" xfId="2" applyBorder="1" applyAlignment="1"/>
    <xf numFmtId="164" fontId="6" fillId="8" borderId="37" xfId="2" applyNumberFormat="1" applyFill="1" applyBorder="1" applyAlignment="1" applyProtection="1">
      <protection locked="0"/>
    </xf>
    <xf numFmtId="0" fontId="6" fillId="0" borderId="38" xfId="2" applyBorder="1" applyAlignment="1"/>
    <xf numFmtId="0" fontId="6" fillId="8" borderId="14" xfId="2" applyFill="1" applyBorder="1" applyAlignment="1" applyProtection="1">
      <protection locked="0"/>
    </xf>
    <xf numFmtId="0" fontId="6" fillId="7" borderId="2" xfId="2" applyFill="1" applyBorder="1" applyAlignment="1"/>
    <xf numFmtId="164" fontId="6" fillId="8" borderId="2" xfId="2" applyNumberFormat="1" applyFill="1" applyBorder="1" applyAlignment="1" applyProtection="1">
      <protection locked="0"/>
    </xf>
    <xf numFmtId="0" fontId="6" fillId="7" borderId="15" xfId="2" applyFill="1" applyBorder="1" applyAlignment="1"/>
    <xf numFmtId="0" fontId="6" fillId="8" borderId="15" xfId="2" applyFill="1" applyBorder="1" applyAlignment="1" applyProtection="1">
      <protection locked="0"/>
    </xf>
    <xf numFmtId="0" fontId="6" fillId="3" borderId="0" xfId="2" applyFill="1" applyAlignment="1" applyProtection="1">
      <protection locked="0"/>
    </xf>
    <xf numFmtId="164" fontId="6" fillId="3" borderId="0" xfId="2" applyNumberFormat="1" applyFill="1" applyAlignment="1" applyProtection="1">
      <protection locked="0"/>
    </xf>
    <xf numFmtId="3" fontId="4" fillId="3" borderId="4" xfId="2" applyNumberFormat="1" applyFont="1" applyFill="1" applyBorder="1" applyAlignment="1"/>
    <xf numFmtId="0" fontId="4" fillId="3" borderId="3" xfId="2" applyFont="1" applyFill="1" applyBorder="1" applyAlignment="1"/>
  </cellXfs>
  <cellStyles count="9">
    <cellStyle name="Hyperlänk" xfId="6" builtinId="8"/>
    <cellStyle name="Hyperlänk 2" xfId="5" xr:uid="{3C595BE8-8529-4EA7-8478-D0DBF093E86C}"/>
    <cellStyle name="Normal" xfId="0" builtinId="0"/>
    <cellStyle name="Normal 2" xfId="1" xr:uid="{00000000-0005-0000-0000-000002000000}"/>
    <cellStyle name="Normal 6" xfId="2" xr:uid="{4A3DB4E8-0F27-43DD-A061-2E11A14B49BD}"/>
    <cellStyle name="Procent" xfId="8" builtinId="5"/>
    <cellStyle name="Procent 4" xfId="3" xr:uid="{2CBF15CF-15AB-4E59-B0A1-D8F590B625F9}"/>
    <cellStyle name="Tusental 2" xfId="4" xr:uid="{48771BC6-5F4E-4F08-9264-5C703F46C8FF}"/>
    <cellStyle name="Valuta" xfId="7" builtinId="4"/>
  </cellStyles>
  <dxfs count="36">
    <dxf>
      <font>
        <color theme="0"/>
      </font>
      <fill>
        <patternFill>
          <bgColor theme="0"/>
        </patternFill>
      </fill>
    </dxf>
    <dxf>
      <font>
        <color theme="0"/>
      </font>
      <fill>
        <patternFill>
          <bgColor theme="0"/>
        </patternFill>
      </fill>
      <border>
        <top style="thin">
          <color auto="1"/>
        </top>
      </border>
    </dxf>
    <dxf>
      <font>
        <color rgb="FFE3EDE8"/>
      </font>
      <fill>
        <patternFill>
          <bgColor rgb="FFE3EDE8"/>
        </patternFill>
      </fill>
      <border>
        <left/>
        <right/>
        <top/>
        <bottom/>
      </border>
    </dxf>
    <dxf>
      <font>
        <color theme="0"/>
      </font>
      <fill>
        <patternFill>
          <bgColor theme="0"/>
        </patternFill>
      </fill>
      <border>
        <left/>
        <right/>
        <bottom/>
        <vertical/>
        <horizontal/>
      </border>
    </dxf>
    <dxf>
      <font>
        <color theme="0"/>
      </font>
      <fill>
        <patternFill>
          <bgColor theme="0"/>
        </patternFill>
      </fill>
      <border>
        <left/>
        <right/>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dxf>
    <dxf>
      <font>
        <color theme="0"/>
      </font>
      <fill>
        <patternFill>
          <bgColor theme="0"/>
        </patternFill>
      </fill>
    </dxf>
    <dxf>
      <font>
        <color rgb="FFE3EDE8"/>
      </font>
      <fill>
        <patternFill>
          <bgColor rgb="FFE3EDE8"/>
        </patternFill>
      </fill>
      <border>
        <left/>
        <right/>
        <top/>
        <bottom/>
      </border>
    </dxf>
    <dxf>
      <font>
        <color theme="0"/>
      </font>
      <fill>
        <patternFill>
          <bgColor theme="0"/>
        </patternFill>
      </fill>
      <border>
        <top style="thin">
          <color auto="1"/>
        </top>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dxf>
    <dxf>
      <font>
        <color rgb="FFE3EDE8"/>
      </font>
      <fill>
        <patternFill>
          <bgColor rgb="FFE3EDE8"/>
        </patternFill>
      </fill>
      <border>
        <left/>
        <right/>
        <top/>
        <bottom/>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border>
        <left/>
        <right/>
        <top/>
        <bottom/>
      </border>
    </dxf>
    <dxf>
      <font>
        <color theme="0"/>
      </font>
      <fill>
        <patternFill>
          <bgColor theme="0"/>
        </patternFill>
      </fill>
    </dxf>
    <dxf>
      <font>
        <color theme="0"/>
      </font>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border>
    </dxf>
    <dxf>
      <font>
        <color rgb="FFE3EDE8"/>
      </font>
      <fill>
        <patternFill>
          <bgColor rgb="FFE3EDE8"/>
        </patternFill>
      </fill>
    </dxf>
    <dxf>
      <font>
        <color theme="0"/>
      </font>
      <fill>
        <patternFill>
          <bgColor theme="0"/>
        </patternFill>
      </fill>
    </dxf>
    <dxf>
      <font>
        <color theme="0"/>
      </font>
      <fill>
        <patternFill>
          <bgColor theme="0"/>
        </patternFill>
      </fill>
    </dxf>
    <dxf>
      <font>
        <color rgb="FFE3EDE8"/>
      </font>
      <fill>
        <patternFill>
          <bgColor rgb="FFE3EDE8"/>
        </patternFill>
      </fill>
      <border>
        <left/>
        <right/>
        <top/>
        <bottom/>
      </border>
    </dxf>
    <dxf>
      <font>
        <color theme="0"/>
      </font>
      <fill>
        <patternFill>
          <bgColor theme="0"/>
        </patternFill>
      </fill>
      <border>
        <left/>
        <right/>
        <top/>
        <bottom/>
        <vertical/>
        <horizontal/>
      </border>
    </dxf>
    <dxf>
      <font>
        <color theme="0"/>
      </font>
      <fill>
        <patternFill>
          <bgColor theme="0"/>
        </patternFill>
      </fill>
      <border>
        <vertical/>
        <horizontal/>
      </border>
    </dxf>
    <dxf>
      <font>
        <color theme="0"/>
      </font>
      <fill>
        <patternFill>
          <bgColor theme="0"/>
        </patternFill>
      </fill>
    </dxf>
    <dxf>
      <font>
        <color theme="0"/>
      </font>
      <fill>
        <patternFill>
          <bgColor theme="0"/>
        </patternFill>
      </fill>
      <border>
        <left/>
        <right/>
        <top/>
        <bottom/>
      </border>
    </dxf>
    <dxf>
      <font>
        <color theme="0"/>
      </font>
      <fill>
        <patternFill>
          <bgColor theme="0"/>
        </patternFill>
      </fill>
    </dxf>
    <dxf>
      <font>
        <color theme="0"/>
      </font>
      <fill>
        <patternFill>
          <bgColor theme="0"/>
        </patternFill>
      </fill>
    </dxf>
    <dxf>
      <font>
        <color theme="0"/>
      </font>
      <fill>
        <patternFill patternType="solid">
          <bgColor theme="0"/>
        </patternFill>
      </fill>
    </dxf>
    <dxf>
      <font>
        <color theme="0"/>
      </font>
      <fill>
        <patternFill>
          <bgColor theme="0"/>
        </patternFill>
      </fill>
    </dxf>
    <dxf>
      <font>
        <color theme="0"/>
      </font>
      <fill>
        <patternFill>
          <bgColor theme="0"/>
        </patternFill>
      </fill>
      <border>
        <left/>
        <right/>
        <top/>
        <bottom/>
      </border>
    </dxf>
  </dxfs>
  <tableStyles count="0" defaultTableStyle="TableStyleMedium2" defaultPivotStyle="PivotStyleLight16"/>
  <colors>
    <mruColors>
      <color rgb="FFF1EFE4"/>
      <color rgb="FFF8EAEA"/>
      <color rgb="FFE3EDE8"/>
      <color rgb="FFFFFFFF"/>
      <color rgb="FFEFED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17</xdr:row>
      <xdr:rowOff>0</xdr:rowOff>
    </xdr:from>
    <xdr:to>
      <xdr:col>19</xdr:col>
      <xdr:colOff>330201</xdr:colOff>
      <xdr:row>63</xdr:row>
      <xdr:rowOff>72932</xdr:rowOff>
    </xdr:to>
    <xdr:pic>
      <xdr:nvPicPr>
        <xdr:cNvPr id="4" name="Bildobjekt 2">
          <a:extLst>
            <a:ext uri="{FF2B5EF4-FFF2-40B4-BE49-F238E27FC236}">
              <a16:creationId xmlns:a16="http://schemas.microsoft.com/office/drawing/2014/main" id="{F65664AA-9F7B-B704-7856-C1A4E7E89BE9}"/>
            </a:ext>
          </a:extLst>
        </xdr:cNvPr>
        <xdr:cNvPicPr>
          <a:picLocks noChangeAspect="1"/>
        </xdr:cNvPicPr>
      </xdr:nvPicPr>
      <xdr:blipFill>
        <a:blip xmlns:r="http://schemas.openxmlformats.org/officeDocument/2006/relationships" r:embed="rId1"/>
        <a:stretch>
          <a:fillRect/>
        </a:stretch>
      </xdr:blipFill>
      <xdr:spPr>
        <a:xfrm>
          <a:off x="1" y="5499100"/>
          <a:ext cx="11912600" cy="91216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19</xdr:row>
      <xdr:rowOff>1</xdr:rowOff>
    </xdr:from>
    <xdr:to>
      <xdr:col>20</xdr:col>
      <xdr:colOff>425450</xdr:colOff>
      <xdr:row>60</xdr:row>
      <xdr:rowOff>165463</xdr:rowOff>
    </xdr:to>
    <xdr:pic>
      <xdr:nvPicPr>
        <xdr:cNvPr id="2" name="Bildobjekt 1">
          <a:extLst>
            <a:ext uri="{FF2B5EF4-FFF2-40B4-BE49-F238E27FC236}">
              <a16:creationId xmlns:a16="http://schemas.microsoft.com/office/drawing/2014/main" id="{2B53F2E8-8B0C-3BF4-AB98-A027562B585D}"/>
            </a:ext>
          </a:extLst>
        </xdr:cNvPr>
        <xdr:cNvPicPr>
          <a:picLocks noChangeAspect="1"/>
        </xdr:cNvPicPr>
      </xdr:nvPicPr>
      <xdr:blipFill>
        <a:blip xmlns:r="http://schemas.openxmlformats.org/officeDocument/2006/relationships" r:embed="rId1"/>
        <a:stretch>
          <a:fillRect/>
        </a:stretch>
      </xdr:blipFill>
      <xdr:spPr>
        <a:xfrm>
          <a:off x="0" y="5873751"/>
          <a:ext cx="12617450" cy="83379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19</xdr:row>
      <xdr:rowOff>0</xdr:rowOff>
    </xdr:from>
    <xdr:to>
      <xdr:col>19</xdr:col>
      <xdr:colOff>592797</xdr:colOff>
      <xdr:row>58</xdr:row>
      <xdr:rowOff>152400</xdr:rowOff>
    </xdr:to>
    <xdr:pic>
      <xdr:nvPicPr>
        <xdr:cNvPr id="3" name="Bildobjekt 2">
          <a:extLst>
            <a:ext uri="{FF2B5EF4-FFF2-40B4-BE49-F238E27FC236}">
              <a16:creationId xmlns:a16="http://schemas.microsoft.com/office/drawing/2014/main" id="{069BBDF1-9227-9EA3-3C9D-7EAFC4D51C7F}"/>
            </a:ext>
          </a:extLst>
        </xdr:cNvPr>
        <xdr:cNvPicPr>
          <a:picLocks noChangeAspect="1"/>
        </xdr:cNvPicPr>
      </xdr:nvPicPr>
      <xdr:blipFill>
        <a:blip xmlns:r="http://schemas.openxmlformats.org/officeDocument/2006/relationships" r:embed="rId1"/>
        <a:stretch>
          <a:fillRect/>
        </a:stretch>
      </xdr:blipFill>
      <xdr:spPr>
        <a:xfrm>
          <a:off x="1" y="5854700"/>
          <a:ext cx="12175196" cy="7581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44451</xdr:colOff>
      <xdr:row>18</xdr:row>
      <xdr:rowOff>25400</xdr:rowOff>
    </xdr:from>
    <xdr:to>
      <xdr:col>20</xdr:col>
      <xdr:colOff>579725</xdr:colOff>
      <xdr:row>70</xdr:row>
      <xdr:rowOff>50800</xdr:rowOff>
    </xdr:to>
    <xdr:pic>
      <xdr:nvPicPr>
        <xdr:cNvPr id="3" name="Bildobjekt 2">
          <a:extLst>
            <a:ext uri="{FF2B5EF4-FFF2-40B4-BE49-F238E27FC236}">
              <a16:creationId xmlns:a16="http://schemas.microsoft.com/office/drawing/2014/main" id="{8C382831-90F0-48B6-D70F-9CB6E5BCAFB5}"/>
            </a:ext>
          </a:extLst>
        </xdr:cNvPr>
        <xdr:cNvPicPr>
          <a:picLocks noChangeAspect="1"/>
        </xdr:cNvPicPr>
      </xdr:nvPicPr>
      <xdr:blipFill>
        <a:blip xmlns:r="http://schemas.openxmlformats.org/officeDocument/2006/relationships" r:embed="rId1"/>
        <a:stretch>
          <a:fillRect/>
        </a:stretch>
      </xdr:blipFill>
      <xdr:spPr>
        <a:xfrm>
          <a:off x="44451" y="5695950"/>
          <a:ext cx="12727274" cy="1000760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umu.se/regelverk/styrning-planering-och-uppfoljning/regler-och-rutiner-for-medfinansiering-av-gemensamma-kostnader/" TargetMode="External"/><Relationship Id="rId1" Type="http://schemas.openxmlformats.org/officeDocument/2006/relationships/hyperlink" Target="https://www.umu.se/regelverk/styrning-planering-och-uppfoljning/regler-och-rutiner-for-medfinansiering-av-gemensamma-kostnader/"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umu.se/regelverk/styrning-planering-och-uppfoljning/regler-och-rutiner-for-medfinansiering-av-gemensamma-kostnader/"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marie-sklodowska-curie-actions.ec.europa.eu/" TargetMode="External"/><Relationship Id="rId2" Type="http://schemas.openxmlformats.org/officeDocument/2006/relationships/hyperlink" Target="https://www.umu.se/ubnoy/globalassets/forskarwebb/verktyg-och-mallar/msca_handledning_umu.pdf" TargetMode="External"/><Relationship Id="rId1" Type="http://schemas.openxmlformats.org/officeDocument/2006/relationships/hyperlink" Target="https://www.umu.se/regelverk/styrning-planering-och-uppfoljning/regler-och-rutiner-for-medfinansiering-av-gemensamma-kostnader/" TargetMode="External"/><Relationship Id="rId4"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umu.se/regelverk/styrning-planering-och-uppfoljning/regler-och-rutiner-for-medfinansiering-av-gemensamma-kostnad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5E708-CD50-4B92-9190-EF31452EA795}">
  <sheetPr>
    <tabColor theme="4" tint="0.39997558519241921"/>
  </sheetPr>
  <dimension ref="A1:AT307"/>
  <sheetViews>
    <sheetView showGridLines="0" topLeftCell="A14" workbookViewId="0">
      <selection activeCell="E15" sqref="E15"/>
    </sheetView>
  </sheetViews>
  <sheetFormatPr defaultRowHeight="15"/>
  <cols>
    <col min="27" max="49" width="0" hidden="1" customWidth="1"/>
  </cols>
  <sheetData>
    <row r="1" spans="1:46">
      <c r="A1" s="68" t="s">
        <v>0</v>
      </c>
      <c r="B1" s="66"/>
      <c r="C1" s="66"/>
      <c r="D1" s="66"/>
      <c r="E1" s="66"/>
      <c r="F1" s="66"/>
      <c r="G1" s="66"/>
      <c r="H1" s="66"/>
      <c r="I1" s="66"/>
      <c r="J1" s="66"/>
      <c r="K1" s="66"/>
      <c r="L1" s="66"/>
      <c r="M1" s="66"/>
      <c r="N1" s="66"/>
      <c r="O1" s="66"/>
      <c r="P1" s="66"/>
      <c r="Q1" s="66"/>
      <c r="R1" s="66"/>
      <c r="S1" s="66"/>
      <c r="T1" s="66"/>
      <c r="U1" s="66"/>
      <c r="V1" s="66"/>
      <c r="W1" s="66"/>
      <c r="X1" s="66"/>
      <c r="Y1" s="66"/>
      <c r="Z1" s="66"/>
      <c r="AA1" s="66" t="s">
        <v>1</v>
      </c>
      <c r="AB1" s="66"/>
    </row>
    <row r="2" spans="1:46" ht="33.75">
      <c r="A2" s="69" t="s">
        <v>2</v>
      </c>
      <c r="B2" s="66"/>
      <c r="C2" s="66"/>
      <c r="D2" s="66"/>
      <c r="E2" s="66"/>
      <c r="F2" s="66"/>
      <c r="G2" s="66"/>
      <c r="H2" s="66"/>
      <c r="I2" s="66"/>
      <c r="J2" s="66"/>
      <c r="K2" s="66"/>
      <c r="L2" s="66"/>
      <c r="M2" s="66"/>
      <c r="N2" s="66"/>
      <c r="O2" s="66"/>
      <c r="P2" s="66"/>
      <c r="Q2" s="66"/>
      <c r="R2" s="66"/>
      <c r="S2" s="66"/>
      <c r="T2" s="66"/>
      <c r="U2" s="66"/>
      <c r="V2" s="66"/>
      <c r="W2" s="66"/>
      <c r="X2" s="66"/>
      <c r="Y2" s="66"/>
      <c r="Z2" s="66"/>
      <c r="AA2" s="66" t="s">
        <v>3</v>
      </c>
      <c r="AB2" s="66"/>
    </row>
    <row r="3" spans="1:46" ht="147" customHeight="1">
      <c r="A3" s="209" t="s">
        <v>4</v>
      </c>
      <c r="B3" s="210"/>
      <c r="C3" s="210"/>
      <c r="D3" s="210"/>
      <c r="E3" s="210"/>
      <c r="F3" s="210"/>
      <c r="G3" s="210"/>
      <c r="H3" s="210"/>
      <c r="I3" s="210"/>
      <c r="J3" s="210"/>
      <c r="K3" s="210"/>
      <c r="L3" s="210"/>
      <c r="M3" s="210"/>
      <c r="N3" s="210"/>
      <c r="O3" s="210"/>
      <c r="P3" s="210"/>
      <c r="Q3" s="210"/>
      <c r="R3" s="210"/>
      <c r="S3" s="210"/>
      <c r="T3" s="211"/>
      <c r="U3" s="66"/>
      <c r="V3" s="66"/>
      <c r="W3" s="66"/>
      <c r="X3" s="66"/>
      <c r="Y3" s="66"/>
      <c r="Z3" s="66"/>
      <c r="AA3" s="215" t="s">
        <v>4</v>
      </c>
      <c r="AB3" s="216"/>
      <c r="AC3" s="216"/>
      <c r="AD3" s="216"/>
      <c r="AE3" s="216"/>
      <c r="AF3" s="216"/>
      <c r="AG3" s="216"/>
      <c r="AH3" s="216"/>
      <c r="AI3" s="216"/>
      <c r="AJ3" s="216"/>
      <c r="AK3" s="216"/>
      <c r="AL3" s="216"/>
      <c r="AM3" s="216"/>
      <c r="AN3" s="216"/>
      <c r="AO3" s="216"/>
      <c r="AP3" s="216"/>
      <c r="AQ3" s="216"/>
      <c r="AR3" s="216"/>
      <c r="AS3" s="216"/>
      <c r="AT3" s="216"/>
    </row>
    <row r="4" spans="1:46" ht="14.1" customHeight="1">
      <c r="A4" s="212" t="s">
        <v>5</v>
      </c>
      <c r="B4" s="213"/>
      <c r="C4" s="213"/>
      <c r="D4" s="213"/>
      <c r="E4" s="213"/>
      <c r="F4" s="213"/>
      <c r="G4" s="213"/>
      <c r="H4" s="213"/>
      <c r="I4" s="213"/>
      <c r="J4" s="213"/>
      <c r="K4" s="213"/>
      <c r="L4" s="213"/>
      <c r="M4" s="213"/>
      <c r="N4" s="213"/>
      <c r="O4" s="213"/>
      <c r="P4" s="213"/>
      <c r="Q4" s="213"/>
      <c r="R4" s="213"/>
      <c r="S4" s="213"/>
      <c r="T4" s="214"/>
      <c r="U4" s="66"/>
      <c r="V4" s="66"/>
      <c r="W4" s="66"/>
      <c r="X4" s="66"/>
      <c r="Y4" s="66"/>
      <c r="Z4" s="66"/>
      <c r="AA4" s="212" t="s">
        <v>5</v>
      </c>
      <c r="AB4" s="213"/>
      <c r="AC4" s="213"/>
      <c r="AD4" s="213"/>
      <c r="AE4" s="213"/>
      <c r="AF4" s="213"/>
      <c r="AG4" s="213"/>
      <c r="AH4" s="213"/>
      <c r="AI4" s="213"/>
      <c r="AJ4" s="213"/>
      <c r="AK4" s="213"/>
      <c r="AL4" s="213"/>
      <c r="AM4" s="213"/>
      <c r="AN4" s="213"/>
      <c r="AO4" s="213"/>
      <c r="AP4" s="213"/>
      <c r="AQ4" s="213"/>
      <c r="AR4" s="213"/>
      <c r="AS4" s="213"/>
      <c r="AT4" s="214"/>
    </row>
    <row r="5" spans="1:46" ht="14.1" customHeight="1">
      <c r="A5" s="179"/>
      <c r="B5" s="178"/>
      <c r="C5" s="178"/>
      <c r="D5" s="178"/>
      <c r="E5" s="178"/>
      <c r="F5" s="178"/>
      <c r="G5" s="178"/>
      <c r="H5" s="178"/>
      <c r="I5" s="178"/>
      <c r="J5" s="178"/>
      <c r="K5" s="178"/>
      <c r="L5" s="178"/>
      <c r="M5" s="178"/>
      <c r="N5" s="178"/>
      <c r="O5" s="178"/>
      <c r="P5" s="178"/>
      <c r="Q5" s="178"/>
      <c r="R5" s="178"/>
      <c r="S5" s="178"/>
      <c r="T5" s="178"/>
      <c r="U5" s="66"/>
      <c r="V5" s="66"/>
      <c r="W5" s="66"/>
      <c r="X5" s="66"/>
      <c r="Y5" s="66"/>
      <c r="Z5" s="66"/>
      <c r="AA5" s="66"/>
      <c r="AB5" s="66"/>
    </row>
    <row r="6" spans="1:46" ht="24.95" customHeight="1">
      <c r="A6" s="70" t="s">
        <v>6</v>
      </c>
      <c r="B6" s="66"/>
      <c r="C6" s="66"/>
      <c r="D6" s="66"/>
      <c r="E6" s="66"/>
      <c r="F6" s="66"/>
      <c r="G6" s="66"/>
      <c r="H6" s="66"/>
      <c r="I6" s="66"/>
      <c r="J6" s="66"/>
      <c r="K6" s="66"/>
      <c r="L6" s="66"/>
      <c r="M6" s="66"/>
      <c r="N6" s="66"/>
      <c r="O6" s="66"/>
      <c r="P6" s="66"/>
      <c r="Q6" s="66"/>
      <c r="R6" s="66"/>
      <c r="S6" s="66"/>
      <c r="T6" s="66"/>
      <c r="U6" s="66"/>
      <c r="V6" s="66"/>
      <c r="W6" s="66"/>
      <c r="X6" s="66"/>
      <c r="Y6" s="66"/>
      <c r="Z6" s="66"/>
      <c r="AA6" s="70" t="s">
        <v>6</v>
      </c>
      <c r="AB6" s="66"/>
    </row>
    <row r="7" spans="1:46" ht="15.75">
      <c r="A7" s="67" t="s">
        <v>7</v>
      </c>
      <c r="B7" s="176"/>
      <c r="C7" s="176"/>
      <c r="D7" s="176"/>
      <c r="E7" s="176"/>
      <c r="F7" s="176"/>
      <c r="G7" s="176"/>
      <c r="H7" s="176"/>
      <c r="I7" s="176"/>
      <c r="J7" s="176"/>
      <c r="K7" s="176"/>
      <c r="L7" s="176"/>
      <c r="M7" s="176"/>
      <c r="N7" s="176"/>
      <c r="O7" s="176"/>
      <c r="P7" s="176"/>
      <c r="Q7" s="66"/>
      <c r="R7" s="66"/>
      <c r="S7" s="66"/>
      <c r="T7" s="66"/>
      <c r="U7" s="66"/>
      <c r="V7" s="66"/>
      <c r="W7" s="66"/>
      <c r="X7" s="66"/>
      <c r="Y7" s="66"/>
      <c r="Z7" s="66"/>
      <c r="AA7" s="67" t="s">
        <v>7</v>
      </c>
      <c r="AB7" s="66"/>
    </row>
    <row r="8" spans="1:46" ht="15.75">
      <c r="A8" s="67" t="s">
        <v>8</v>
      </c>
      <c r="B8" s="176"/>
      <c r="C8" s="176"/>
      <c r="D8" s="176"/>
      <c r="E8" s="176"/>
      <c r="F8" s="176"/>
      <c r="G8" s="176"/>
      <c r="H8" s="176"/>
      <c r="I8" s="176"/>
      <c r="J8" s="176"/>
      <c r="K8" s="176"/>
      <c r="L8" s="174"/>
      <c r="M8" s="174"/>
      <c r="N8" s="174"/>
      <c r="O8" s="176"/>
      <c r="P8" s="176"/>
      <c r="Q8" s="66"/>
      <c r="R8" s="66"/>
      <c r="S8" s="66"/>
      <c r="T8" s="66"/>
      <c r="U8" s="66"/>
      <c r="V8" s="66"/>
      <c r="W8" s="66"/>
      <c r="X8" s="66"/>
      <c r="Y8" s="66"/>
      <c r="Z8" s="66"/>
      <c r="AA8" s="67" t="s">
        <v>8</v>
      </c>
      <c r="AB8" s="66"/>
    </row>
    <row r="9" spans="1:46" ht="15.75">
      <c r="A9" s="180" t="s">
        <v>9</v>
      </c>
      <c r="B9" s="181"/>
      <c r="C9" s="181"/>
      <c r="D9" s="181"/>
      <c r="E9" s="181"/>
      <c r="F9" s="181"/>
      <c r="G9" s="181"/>
      <c r="H9" s="181"/>
      <c r="I9" s="181"/>
      <c r="J9" s="181"/>
      <c r="K9" s="176"/>
      <c r="L9" s="176"/>
      <c r="M9" s="176"/>
      <c r="N9" s="176"/>
      <c r="O9" s="176"/>
      <c r="P9" s="176"/>
      <c r="Q9" s="66"/>
      <c r="R9" s="66"/>
      <c r="S9" s="66"/>
      <c r="T9" s="66"/>
      <c r="U9" s="66"/>
      <c r="V9" s="66"/>
      <c r="W9" s="66"/>
      <c r="X9" s="66"/>
      <c r="Y9" s="66"/>
      <c r="Z9" s="66"/>
      <c r="AA9" s="180" t="s">
        <v>9</v>
      </c>
      <c r="AB9" s="66"/>
    </row>
    <row r="10" spans="1:46" ht="15.75">
      <c r="A10" s="71" t="s">
        <v>10</v>
      </c>
      <c r="B10" s="66"/>
      <c r="C10" s="66"/>
      <c r="D10" s="66"/>
      <c r="E10" s="66"/>
      <c r="F10" s="66"/>
      <c r="G10" s="66"/>
      <c r="H10" s="66"/>
      <c r="I10" s="66"/>
      <c r="J10" s="66"/>
      <c r="K10" s="66"/>
      <c r="L10" s="66"/>
      <c r="M10" s="66"/>
      <c r="N10" s="66"/>
      <c r="O10" s="66"/>
      <c r="P10" s="66"/>
      <c r="Q10" s="66"/>
      <c r="R10" s="66"/>
      <c r="S10" s="66"/>
      <c r="T10" s="66"/>
      <c r="U10" s="66"/>
      <c r="V10" s="66"/>
      <c r="W10" s="66"/>
      <c r="X10" s="66"/>
      <c r="Y10" s="66"/>
      <c r="Z10" s="66"/>
      <c r="AA10" s="71"/>
      <c r="AB10" s="66"/>
    </row>
    <row r="11" spans="1:46" ht="15.75">
      <c r="A11" s="71"/>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71"/>
      <c r="AB11" s="66"/>
    </row>
    <row r="12" spans="1:46" ht="21">
      <c r="A12" s="70" t="s">
        <v>11</v>
      </c>
      <c r="B12" s="66"/>
      <c r="C12" s="66"/>
      <c r="D12" s="66"/>
      <c r="E12" s="66"/>
      <c r="F12" s="66"/>
      <c r="G12" s="66"/>
      <c r="H12" s="66"/>
      <c r="I12" s="66"/>
      <c r="J12" s="66"/>
      <c r="K12" s="66"/>
      <c r="L12" s="66"/>
      <c r="M12" s="66"/>
      <c r="N12" s="66"/>
      <c r="O12" s="66"/>
      <c r="P12" s="66"/>
      <c r="Q12" s="66"/>
      <c r="R12" s="66"/>
      <c r="S12" s="66"/>
      <c r="T12" s="66"/>
      <c r="U12" s="66"/>
      <c r="V12" s="66"/>
      <c r="W12" s="66"/>
      <c r="X12" s="66"/>
      <c r="Y12" s="66"/>
      <c r="Z12" s="66"/>
      <c r="AA12" s="70" t="s">
        <v>11</v>
      </c>
      <c r="AB12" s="66"/>
    </row>
    <row r="13" spans="1:46" ht="15.75">
      <c r="A13" s="67" t="s">
        <v>12</v>
      </c>
      <c r="B13" s="176"/>
      <c r="C13" s="176"/>
      <c r="D13" s="176"/>
      <c r="E13" s="176"/>
      <c r="F13" s="176"/>
      <c r="G13" s="176"/>
      <c r="H13" s="176"/>
      <c r="I13" s="176"/>
      <c r="J13" s="176"/>
      <c r="K13" s="176"/>
      <c r="L13" s="176"/>
      <c r="M13" s="176"/>
      <c r="N13" s="176"/>
      <c r="O13" s="176"/>
      <c r="P13" s="176"/>
      <c r="Q13" s="176"/>
      <c r="R13" s="176"/>
      <c r="S13" s="176"/>
      <c r="T13" s="176"/>
      <c r="U13" s="176"/>
      <c r="V13" s="176"/>
      <c r="W13" s="176"/>
      <c r="X13" s="66"/>
      <c r="Y13" s="66"/>
      <c r="Z13" s="66"/>
      <c r="AA13" s="67" t="s">
        <v>12</v>
      </c>
      <c r="AB13" s="66"/>
    </row>
    <row r="14" spans="1:46" ht="15.75">
      <c r="A14" s="67" t="s">
        <v>13</v>
      </c>
      <c r="B14" s="176"/>
      <c r="C14" s="176"/>
      <c r="D14" s="176"/>
      <c r="E14" s="176"/>
      <c r="F14" s="176"/>
      <c r="G14" s="174"/>
      <c r="H14" s="174"/>
      <c r="I14" s="176"/>
      <c r="J14" s="176"/>
      <c r="K14" s="176"/>
      <c r="L14" s="176"/>
      <c r="M14" s="176"/>
      <c r="N14" s="176"/>
      <c r="O14" s="176"/>
      <c r="P14" s="176"/>
      <c r="Q14" s="176"/>
      <c r="R14" s="176"/>
      <c r="S14" s="176"/>
      <c r="T14" s="176"/>
      <c r="U14" s="176"/>
      <c r="V14" s="176"/>
      <c r="W14" s="176"/>
      <c r="X14" s="66"/>
      <c r="Y14" s="66"/>
      <c r="Z14" s="66"/>
      <c r="AA14" s="67" t="s">
        <v>13</v>
      </c>
      <c r="AB14" s="66"/>
    </row>
    <row r="15" spans="1:46" ht="20.45" customHeight="1">
      <c r="A15" s="67" t="s">
        <v>14</v>
      </c>
      <c r="B15" s="176"/>
      <c r="C15" s="176"/>
      <c r="D15" s="176"/>
      <c r="E15" s="176"/>
      <c r="F15" s="176"/>
      <c r="G15" s="174"/>
      <c r="H15" s="174"/>
      <c r="I15" s="176"/>
      <c r="J15" s="176"/>
      <c r="K15" s="176"/>
      <c r="L15" s="176"/>
      <c r="M15" s="176"/>
      <c r="N15" s="176"/>
      <c r="O15" s="176"/>
      <c r="P15" s="176"/>
      <c r="Q15" s="176"/>
      <c r="R15" s="176"/>
      <c r="S15" s="176"/>
      <c r="T15" s="176"/>
      <c r="U15" s="176"/>
      <c r="V15" s="176"/>
      <c r="W15" s="176"/>
      <c r="X15" s="66"/>
      <c r="Y15" s="66"/>
      <c r="Z15" s="66"/>
      <c r="AA15" s="67" t="s">
        <v>14</v>
      </c>
      <c r="AB15" s="66"/>
    </row>
    <row r="16" spans="1:46" ht="15" customHeight="1">
      <c r="A16" s="67" t="s">
        <v>15</v>
      </c>
      <c r="B16" s="176"/>
      <c r="C16" s="176"/>
      <c r="D16" s="176"/>
      <c r="E16" s="176"/>
      <c r="F16" s="176"/>
      <c r="G16" s="176"/>
      <c r="H16" s="176"/>
      <c r="I16" s="176"/>
      <c r="J16" s="176"/>
      <c r="K16" s="176"/>
      <c r="L16" s="176"/>
      <c r="M16" s="176"/>
      <c r="N16" s="176"/>
      <c r="O16" s="176"/>
      <c r="P16" s="176"/>
      <c r="Q16" s="176"/>
      <c r="R16" s="176"/>
      <c r="S16" s="176"/>
      <c r="T16" s="176"/>
      <c r="U16" s="176"/>
      <c r="V16" s="176"/>
      <c r="W16" s="176"/>
      <c r="X16" s="66"/>
      <c r="Y16" s="66"/>
      <c r="Z16" s="66"/>
      <c r="AA16" s="67" t="s">
        <v>15</v>
      </c>
      <c r="AB16" s="66"/>
    </row>
    <row r="17" spans="1:28" ht="16.5" customHeight="1">
      <c r="A17" s="171" t="s">
        <v>16</v>
      </c>
      <c r="B17" s="174"/>
      <c r="C17" s="174"/>
      <c r="D17" s="174"/>
      <c r="E17" s="174"/>
      <c r="F17" s="174"/>
      <c r="G17" s="174"/>
      <c r="H17" s="174"/>
      <c r="I17" s="174"/>
      <c r="J17" s="174"/>
      <c r="K17" s="174"/>
      <c r="L17" s="174"/>
      <c r="M17" s="174"/>
      <c r="N17" s="174"/>
      <c r="O17" s="174"/>
      <c r="P17" s="174"/>
      <c r="Q17" s="174"/>
      <c r="R17" s="174"/>
      <c r="S17" s="174"/>
      <c r="T17" s="174"/>
      <c r="U17" s="174"/>
      <c r="V17" s="174"/>
      <c r="W17" s="174"/>
      <c r="X17" s="66"/>
      <c r="Y17" s="66"/>
      <c r="Z17" s="66"/>
      <c r="AA17" s="171" t="s">
        <v>16</v>
      </c>
      <c r="AB17" s="66"/>
    </row>
    <row r="18" spans="1:28" ht="20.45" customHeight="1">
      <c r="A18" s="66"/>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row>
    <row r="19" spans="1:28" ht="19.5" customHeight="1">
      <c r="A19" s="67"/>
      <c r="B19" s="66"/>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row>
    <row r="20" spans="1:28" ht="18.600000000000001" customHeight="1">
      <c r="A20" s="67"/>
      <c r="B20" s="66"/>
      <c r="C20" s="66"/>
      <c r="D20" s="66"/>
      <c r="E20" s="66"/>
      <c r="F20" s="66"/>
      <c r="G20" s="66"/>
      <c r="H20" s="66"/>
      <c r="I20" s="66"/>
      <c r="J20" s="66"/>
      <c r="K20" s="66"/>
      <c r="L20" s="66"/>
      <c r="M20" s="66"/>
      <c r="N20" s="66"/>
      <c r="O20" s="66"/>
      <c r="P20" s="66"/>
      <c r="Q20" s="66"/>
      <c r="R20" s="66"/>
      <c r="S20" s="169"/>
      <c r="T20" s="66"/>
      <c r="U20" s="66"/>
      <c r="V20" s="66"/>
      <c r="W20" s="66"/>
      <c r="X20" s="66"/>
      <c r="Y20" s="66"/>
      <c r="Z20" s="66"/>
      <c r="AA20" s="66"/>
      <c r="AB20" s="66"/>
    </row>
    <row r="21" spans="1:28" ht="21">
      <c r="A21" s="70"/>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row>
    <row r="22" spans="1:28" ht="17.100000000000001" customHeight="1">
      <c r="A22" s="67"/>
      <c r="B22" s="66"/>
      <c r="C22" s="66"/>
      <c r="D22" s="66"/>
      <c r="E22" s="66"/>
      <c r="F22" s="66"/>
      <c r="G22" s="66"/>
      <c r="H22" s="66"/>
      <c r="I22" s="66"/>
      <c r="J22" s="66"/>
      <c r="K22" s="66"/>
      <c r="L22" s="66"/>
      <c r="M22" s="66"/>
      <c r="N22" s="66"/>
      <c r="O22" s="169"/>
      <c r="P22" s="169"/>
      <c r="Q22" s="169"/>
      <c r="R22" s="169"/>
      <c r="S22" s="169"/>
      <c r="T22" s="169"/>
      <c r="U22" s="169"/>
      <c r="V22" s="169"/>
      <c r="W22" s="169"/>
      <c r="X22" s="169"/>
      <c r="Y22" s="169"/>
      <c r="Z22" s="66"/>
      <c r="AA22" s="66"/>
      <c r="AB22" s="66"/>
    </row>
    <row r="24" spans="1:28" ht="15.75" customHeight="1">
      <c r="A24" s="66"/>
      <c r="B24" s="66"/>
      <c r="C24" s="66"/>
      <c r="D24" s="66"/>
      <c r="E24" s="66"/>
      <c r="F24" s="66"/>
      <c r="G24" s="66"/>
      <c r="H24" s="66"/>
      <c r="I24" s="66"/>
      <c r="J24" s="66"/>
      <c r="K24" s="66"/>
      <c r="L24" s="66"/>
      <c r="M24" s="66"/>
      <c r="N24" s="66"/>
      <c r="O24" s="169"/>
      <c r="P24" s="169"/>
      <c r="Q24" s="169"/>
      <c r="R24" s="169"/>
      <c r="S24" s="169"/>
      <c r="T24" s="169"/>
      <c r="U24" s="169"/>
      <c r="V24" s="169"/>
      <c r="W24" s="169"/>
      <c r="X24" s="169"/>
      <c r="Y24" s="169"/>
      <c r="Z24" s="66"/>
      <c r="AA24" s="66"/>
      <c r="AB24" s="66"/>
    </row>
    <row r="25" spans="1:28">
      <c r="A25" s="66"/>
      <c r="B25" s="189"/>
      <c r="C25" s="189"/>
      <c r="D25" s="189"/>
      <c r="E25" s="189"/>
      <c r="F25" s="189"/>
      <c r="G25" s="189"/>
      <c r="H25" s="189"/>
      <c r="I25" s="189"/>
      <c r="J25" s="189"/>
      <c r="K25" s="189"/>
      <c r="L25" s="138"/>
      <c r="M25" s="66"/>
      <c r="N25" s="66"/>
      <c r="O25" s="66"/>
      <c r="P25" s="66"/>
      <c r="Q25" s="66"/>
      <c r="R25" s="66"/>
      <c r="S25" s="66"/>
      <c r="T25" s="66"/>
      <c r="U25" s="66"/>
      <c r="V25" s="66"/>
      <c r="W25" s="66"/>
      <c r="X25" s="66"/>
      <c r="Y25" s="66"/>
      <c r="Z25" s="66"/>
      <c r="AA25" s="66"/>
      <c r="AB25" s="66"/>
    </row>
    <row r="26" spans="1:28" ht="15.75">
      <c r="A26" s="171"/>
      <c r="B26" s="189"/>
      <c r="C26" s="66"/>
      <c r="D26" s="66"/>
      <c r="E26" s="66"/>
      <c r="F26" s="66"/>
      <c r="G26" s="66"/>
      <c r="H26" s="66"/>
      <c r="I26" s="66"/>
      <c r="J26" s="66"/>
      <c r="K26" s="66"/>
      <c r="L26" s="66"/>
      <c r="M26" s="66"/>
      <c r="N26" s="66"/>
      <c r="O26" s="66"/>
      <c r="P26" s="66"/>
      <c r="Q26" s="66"/>
      <c r="R26" s="66"/>
      <c r="S26" s="66"/>
      <c r="T26" s="66"/>
      <c r="U26" s="66"/>
      <c r="V26" s="66"/>
      <c r="W26" s="66"/>
      <c r="X26" s="66"/>
    </row>
    <row r="27" spans="1:28" ht="15.75">
      <c r="A27" s="171"/>
      <c r="B27" s="66"/>
      <c r="C27" s="66"/>
      <c r="D27" s="66"/>
      <c r="E27" s="66"/>
      <c r="F27" s="66"/>
      <c r="G27" s="66"/>
      <c r="H27" s="66"/>
      <c r="I27" s="66"/>
      <c r="J27" s="66"/>
      <c r="K27" s="66"/>
      <c r="L27" s="66"/>
      <c r="M27" s="66"/>
      <c r="N27" s="66"/>
      <c r="O27" s="169"/>
      <c r="P27" s="66"/>
      <c r="Q27" s="66"/>
      <c r="R27" s="66"/>
      <c r="S27" s="66"/>
      <c r="T27" s="66"/>
      <c r="U27" s="66"/>
      <c r="V27" s="66"/>
      <c r="W27" s="66"/>
      <c r="X27" s="66"/>
    </row>
    <row r="28" spans="1:28">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row>
    <row r="29" spans="1:28">
      <c r="A29" s="66"/>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row>
    <row r="30" spans="1:28">
      <c r="A30" s="66"/>
      <c r="B30" s="138"/>
      <c r="C30" s="138"/>
      <c r="D30" s="138"/>
      <c r="E30" s="138"/>
      <c r="F30" s="138"/>
      <c r="G30" s="138"/>
      <c r="H30" s="66"/>
      <c r="I30" s="66"/>
      <c r="J30" s="66"/>
      <c r="K30" s="66"/>
      <c r="L30" s="66"/>
      <c r="M30" s="66"/>
      <c r="N30" s="66"/>
      <c r="O30" s="66"/>
      <c r="P30" s="66"/>
      <c r="Q30" s="66"/>
      <c r="R30" s="66"/>
      <c r="S30" s="66"/>
      <c r="T30" s="66"/>
      <c r="U30" s="66"/>
      <c r="V30" s="66"/>
      <c r="W30" s="66"/>
      <c r="X30" s="66"/>
      <c r="Y30" s="66"/>
      <c r="Z30" s="66"/>
      <c r="AA30" s="66"/>
      <c r="AB30" s="66"/>
    </row>
    <row r="31" spans="1:28">
      <c r="A31" s="66"/>
      <c r="B31" s="189"/>
      <c r="C31" s="189"/>
      <c r="D31" s="189"/>
      <c r="E31" s="189"/>
      <c r="F31" s="189"/>
      <c r="G31" s="189"/>
      <c r="H31" s="66"/>
      <c r="I31" s="66"/>
      <c r="J31" s="66"/>
      <c r="K31" s="66"/>
      <c r="L31" s="66"/>
      <c r="M31" s="66"/>
      <c r="N31" s="66"/>
      <c r="O31" s="66"/>
      <c r="P31" s="66"/>
      <c r="Q31" s="66"/>
      <c r="R31" s="66"/>
      <c r="S31" s="66"/>
      <c r="T31" s="66"/>
      <c r="U31" s="66"/>
      <c r="V31" s="66"/>
      <c r="W31" s="66"/>
      <c r="X31" s="66"/>
      <c r="Y31" s="66"/>
      <c r="Z31" s="66"/>
      <c r="AA31" s="66"/>
      <c r="AB31" s="66"/>
    </row>
    <row r="32" spans="1:28">
      <c r="A32" s="66"/>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row>
    <row r="33" spans="1:28">
      <c r="A33" s="66"/>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row>
    <row r="34" spans="1:28">
      <c r="A34" s="66"/>
      <c r="B34" s="66"/>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row>
    <row r="35" spans="1:28">
      <c r="A35" s="66"/>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row>
    <row r="36" spans="1:28">
      <c r="A36" s="66"/>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row>
    <row r="37" spans="1:28">
      <c r="A37" s="66"/>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row>
    <row r="38" spans="1:28">
      <c r="A38" s="66"/>
      <c r="B38" s="66"/>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row>
    <row r="39" spans="1:28">
      <c r="A39" s="66"/>
      <c r="B39" s="66"/>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row>
    <row r="40" spans="1:28">
      <c r="A40" s="66"/>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row>
    <row r="41" spans="1:28">
      <c r="A41" s="66"/>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row>
    <row r="42" spans="1:28">
      <c r="A42" s="66"/>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row>
    <row r="43" spans="1:28">
      <c r="A43" s="66"/>
      <c r="B43" s="66"/>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row>
    <row r="44" spans="1:28">
      <c r="A44" s="66"/>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row>
    <row r="45" spans="1:28">
      <c r="A45" s="66"/>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row>
    <row r="46" spans="1:28">
      <c r="A46" s="66"/>
      <c r="B46" s="66"/>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row>
    <row r="47" spans="1:28">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row>
    <row r="48" spans="1:28">
      <c r="A48" s="66"/>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row>
    <row r="49" spans="1:28">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row>
    <row r="50" spans="1:28">
      <c r="A50" s="66"/>
      <c r="B50" s="66"/>
      <c r="C50" s="66"/>
      <c r="D50" s="66"/>
      <c r="E50" s="66"/>
      <c r="F50" s="66"/>
      <c r="G50" s="66"/>
      <c r="H50" s="66"/>
      <c r="I50" s="66"/>
      <c r="J50" s="66"/>
      <c r="K50" s="66"/>
      <c r="L50" s="66"/>
      <c r="M50" s="66"/>
      <c r="N50" s="66"/>
      <c r="O50" s="66"/>
      <c r="P50" s="66"/>
      <c r="Q50" s="66"/>
      <c r="R50" s="66"/>
      <c r="S50" s="66"/>
      <c r="T50" s="66"/>
      <c r="U50" s="66"/>
      <c r="V50" s="66"/>
      <c r="W50" s="66"/>
      <c r="X50" s="66"/>
      <c r="Y50" s="66"/>
      <c r="Z50" s="66"/>
      <c r="AA50" s="66"/>
      <c r="AB50" s="66"/>
    </row>
    <row r="51" spans="1:28">
      <c r="A51" s="66"/>
      <c r="B51" s="66"/>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row>
    <row r="52" spans="1:28">
      <c r="A52" s="66"/>
      <c r="B52" s="66"/>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row>
    <row r="53" spans="1:28">
      <c r="A53" s="66"/>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row>
    <row r="54" spans="1:28">
      <c r="A54" s="66"/>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row>
    <row r="55" spans="1:28">
      <c r="A55" s="66"/>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row>
    <row r="56" spans="1:28">
      <c r="A56" s="66"/>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row>
    <row r="57" spans="1:28">
      <c r="A57" s="66"/>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row>
    <row r="58" spans="1:28">
      <c r="A58" s="66"/>
      <c r="B58" s="66"/>
      <c r="C58" s="66"/>
      <c r="D58" s="66"/>
      <c r="E58" s="66"/>
      <c r="F58" s="66"/>
      <c r="G58" s="66"/>
      <c r="H58" s="66"/>
      <c r="I58" s="66"/>
      <c r="J58" s="66"/>
      <c r="K58" s="66"/>
      <c r="L58" s="66"/>
      <c r="M58" s="66"/>
      <c r="N58" s="66"/>
      <c r="O58" s="66"/>
      <c r="P58" s="66"/>
      <c r="Q58" s="66"/>
      <c r="R58" s="66"/>
      <c r="S58" s="66"/>
      <c r="T58" s="66"/>
      <c r="U58" s="66"/>
      <c r="V58" s="66"/>
      <c r="W58" s="66"/>
      <c r="X58" s="66"/>
      <c r="Y58" s="66"/>
      <c r="Z58" s="66"/>
      <c r="AA58" s="66"/>
      <c r="AB58" s="66"/>
    </row>
    <row r="59" spans="1:28">
      <c r="A59" s="66"/>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row>
    <row r="60" spans="1:28">
      <c r="A60" s="66"/>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row>
    <row r="61" spans="1:28">
      <c r="A61" s="66"/>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row>
    <row r="62" spans="1:28">
      <c r="A62" s="66"/>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row>
    <row r="63" spans="1:28">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row>
    <row r="64" spans="1:28">
      <c r="A64" s="66"/>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row>
    <row r="65" spans="1:28">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row>
    <row r="66" spans="1:28">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row>
    <row r="67" spans="1:28">
      <c r="A67" s="66"/>
      <c r="B67" s="66"/>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row>
    <row r="68" spans="1:28">
      <c r="A68" s="66"/>
      <c r="B68" s="66"/>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row>
    <row r="69" spans="1:28">
      <c r="A69" s="66"/>
      <c r="B69" s="66"/>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row>
    <row r="70" spans="1:28">
      <c r="A70" s="66"/>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row>
    <row r="71" spans="1:28">
      <c r="A71" s="66"/>
      <c r="B71" s="66"/>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row>
    <row r="72" spans="1:28">
      <c r="A72" s="66"/>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row>
    <row r="73" spans="1:28">
      <c r="A73" s="66"/>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row>
    <row r="74" spans="1:28">
      <c r="A74" s="66"/>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row>
    <row r="75" spans="1:28">
      <c r="A75" s="66"/>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row>
    <row r="76" spans="1:28">
      <c r="A76" s="66"/>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row>
    <row r="77" spans="1:28">
      <c r="A77" s="66"/>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row>
    <row r="78" spans="1:28">
      <c r="A78" s="66"/>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row>
    <row r="79" spans="1:28">
      <c r="A79" s="66"/>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row>
    <row r="80" spans="1:28">
      <c r="A80" s="66"/>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row>
    <row r="81" spans="1:28">
      <c r="A81" s="66"/>
      <c r="B81" s="66"/>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row>
    <row r="82" spans="1:28">
      <c r="A82" s="66"/>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row>
    <row r="83" spans="1:28">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row>
    <row r="84" spans="1:28">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row>
    <row r="85" spans="1:28">
      <c r="A85" s="66"/>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row>
    <row r="86" spans="1:28">
      <c r="A86" s="66"/>
      <c r="B86" s="66"/>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row>
    <row r="87" spans="1:28">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row>
    <row r="88" spans="1:28">
      <c r="A88" s="66"/>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row>
    <row r="89" spans="1:28">
      <c r="A89" s="66"/>
      <c r="B89" s="66"/>
      <c r="C89" s="66"/>
      <c r="D89" s="66"/>
      <c r="E89" s="66"/>
      <c r="F89" s="66"/>
      <c r="G89" s="66"/>
      <c r="H89" s="66"/>
      <c r="I89" s="66"/>
      <c r="J89" s="66"/>
      <c r="K89" s="66"/>
      <c r="L89" s="66"/>
      <c r="M89" s="66"/>
      <c r="N89" s="66"/>
      <c r="O89" s="66"/>
      <c r="P89" s="66"/>
      <c r="Q89" s="66"/>
      <c r="R89" s="66"/>
      <c r="S89" s="66"/>
      <c r="T89" s="66"/>
      <c r="U89" s="66"/>
      <c r="V89" s="66"/>
      <c r="W89" s="66"/>
      <c r="X89" s="66"/>
      <c r="Y89" s="66"/>
      <c r="Z89" s="66"/>
      <c r="AA89" s="66"/>
      <c r="AB89" s="66"/>
    </row>
    <row r="90" spans="1:28">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row>
    <row r="91" spans="1:28">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row>
    <row r="92" spans="1:28">
      <c r="A92" s="66"/>
      <c r="B92" s="66"/>
      <c r="C92" s="66"/>
      <c r="D92" s="66"/>
      <c r="E92" s="66"/>
      <c r="F92" s="66"/>
      <c r="G92" s="66"/>
      <c r="H92" s="66"/>
      <c r="I92" s="66"/>
      <c r="J92" s="66"/>
      <c r="K92" s="66"/>
      <c r="L92" s="66"/>
      <c r="M92" s="66"/>
      <c r="N92" s="66"/>
      <c r="O92" s="66"/>
      <c r="P92" s="66"/>
      <c r="Q92" s="66"/>
      <c r="R92" s="66"/>
      <c r="S92" s="66"/>
      <c r="T92" s="66"/>
      <c r="U92" s="66"/>
      <c r="V92" s="66"/>
      <c r="W92" s="66"/>
      <c r="X92" s="66"/>
      <c r="Y92" s="66"/>
      <c r="Z92" s="66"/>
      <c r="AA92" s="66"/>
      <c r="AB92" s="66"/>
    </row>
    <row r="93" spans="1:28">
      <c r="A93" s="66"/>
      <c r="B93" s="66"/>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66"/>
    </row>
    <row r="94" spans="1:28">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66"/>
    </row>
    <row r="95" spans="1:28">
      <c r="A95" s="66"/>
      <c r="B95" s="66"/>
      <c r="C95" s="66"/>
      <c r="D95" s="66"/>
      <c r="E95" s="66"/>
      <c r="F95" s="66"/>
      <c r="G95" s="66"/>
      <c r="H95" s="66"/>
      <c r="I95" s="66"/>
      <c r="J95" s="66"/>
      <c r="K95" s="66"/>
      <c r="L95" s="66"/>
      <c r="M95" s="66"/>
      <c r="N95" s="66"/>
      <c r="O95" s="66"/>
      <c r="P95" s="66"/>
      <c r="Q95" s="66"/>
      <c r="R95" s="66"/>
      <c r="S95" s="66"/>
      <c r="T95" s="66"/>
      <c r="U95" s="66"/>
      <c r="V95" s="66"/>
      <c r="W95" s="66"/>
      <c r="X95" s="66"/>
      <c r="Y95" s="66"/>
      <c r="Z95" s="66"/>
      <c r="AA95" s="66"/>
      <c r="AB95" s="66"/>
    </row>
    <row r="96" spans="1:28">
      <c r="A96" s="66"/>
      <c r="B96" s="66"/>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66"/>
    </row>
    <row r="97" spans="1:28">
      <c r="A97" s="66"/>
      <c r="B97" s="66"/>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row>
    <row r="98" spans="1:28">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row>
    <row r="99" spans="1:28">
      <c r="A99" s="66"/>
      <c r="B99" s="66"/>
      <c r="C99" s="66"/>
      <c r="D99" s="66"/>
      <c r="E99" s="66"/>
      <c r="F99" s="66"/>
      <c r="G99" s="66"/>
      <c r="H99" s="66"/>
      <c r="I99" s="66"/>
      <c r="J99" s="66"/>
      <c r="K99" s="66"/>
      <c r="L99" s="66"/>
      <c r="M99" s="66"/>
      <c r="N99" s="66"/>
      <c r="O99" s="66"/>
      <c r="P99" s="66"/>
      <c r="Q99" s="66"/>
      <c r="R99" s="66"/>
      <c r="S99" s="66"/>
      <c r="T99" s="66"/>
      <c r="U99" s="66"/>
      <c r="V99" s="66"/>
      <c r="W99" s="66"/>
      <c r="X99" s="66"/>
      <c r="Y99" s="66"/>
      <c r="Z99" s="66"/>
      <c r="AA99" s="66"/>
      <c r="AB99" s="66"/>
    </row>
    <row r="100" spans="1:28">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row>
    <row r="101" spans="1:28">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c r="AA101" s="66"/>
      <c r="AB101" s="66"/>
    </row>
    <row r="102" spans="1:28">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c r="AA102" s="66"/>
      <c r="AB102" s="66"/>
    </row>
    <row r="103" spans="1:28">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row>
    <row r="104" spans="1:28">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row>
    <row r="105" spans="1:28">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row>
    <row r="106" spans="1:28">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row>
    <row r="107" spans="1:28">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c r="AA107" s="66"/>
      <c r="AB107" s="66"/>
    </row>
    <row r="108" spans="1:28">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c r="AA108" s="66"/>
      <c r="AB108" s="66"/>
    </row>
    <row r="109" spans="1:28">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row>
    <row r="110" spans="1:28">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row>
    <row r="111" spans="1:28">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c r="AA111" s="66"/>
      <c r="AB111" s="66"/>
    </row>
    <row r="112" spans="1:28">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row>
    <row r="113" spans="1:28">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row>
    <row r="114" spans="1:28">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c r="AA114" s="66"/>
      <c r="AB114" s="66"/>
    </row>
    <row r="115" spans="1:28">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row>
    <row r="116" spans="1:28">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row>
    <row r="117" spans="1:28">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c r="AA117" s="66"/>
      <c r="AB117" s="66"/>
    </row>
    <row r="118" spans="1:28">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c r="AA118" s="66"/>
      <c r="AB118" s="66"/>
    </row>
    <row r="119" spans="1:28">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c r="AA119" s="66"/>
      <c r="AB119" s="66"/>
    </row>
    <row r="120" spans="1:28">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c r="AA120" s="66"/>
      <c r="AB120" s="66"/>
    </row>
    <row r="121" spans="1:28">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c r="AA121" s="66"/>
      <c r="AB121" s="66"/>
    </row>
    <row r="122" spans="1:28">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c r="AA122" s="66"/>
      <c r="AB122" s="66"/>
    </row>
    <row r="123" spans="1:28">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c r="AA123" s="66"/>
      <c r="AB123" s="66"/>
    </row>
    <row r="124" spans="1:28">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c r="Z124" s="66"/>
      <c r="AA124" s="66"/>
      <c r="AB124" s="66"/>
    </row>
    <row r="125" spans="1:28">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c r="AA125" s="66"/>
      <c r="AB125" s="66"/>
    </row>
    <row r="126" spans="1:28">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row>
    <row r="127" spans="1:28">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c r="AA127" s="66"/>
      <c r="AB127" s="66"/>
    </row>
    <row r="128" spans="1:28">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c r="AA128" s="66"/>
      <c r="AB128" s="66"/>
    </row>
    <row r="129" spans="1:28">
      <c r="A129" s="66"/>
      <c r="B129" s="66"/>
      <c r="C129" s="66"/>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row>
    <row r="130" spans="1:28">
      <c r="A130" s="66"/>
      <c r="B130" s="66"/>
      <c r="C130" s="66"/>
      <c r="D130" s="66"/>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row>
    <row r="131" spans="1:28">
      <c r="A131" s="66"/>
      <c r="B131" s="66"/>
      <c r="C131" s="66"/>
      <c r="D131" s="66"/>
      <c r="E131" s="66"/>
      <c r="F131" s="66"/>
      <c r="G131" s="66"/>
      <c r="H131" s="66"/>
      <c r="I131" s="66"/>
      <c r="J131" s="66"/>
      <c r="K131" s="66"/>
      <c r="L131" s="66"/>
      <c r="M131" s="66"/>
      <c r="N131" s="66"/>
      <c r="O131" s="66"/>
      <c r="P131" s="66"/>
      <c r="Q131" s="66"/>
      <c r="R131" s="66"/>
      <c r="S131" s="66"/>
      <c r="T131" s="66"/>
      <c r="U131" s="66"/>
      <c r="V131" s="66"/>
      <c r="W131" s="66"/>
      <c r="X131" s="66"/>
      <c r="Y131" s="66"/>
      <c r="Z131" s="66"/>
      <c r="AA131" s="66"/>
      <c r="AB131" s="66"/>
    </row>
    <row r="132" spans="1:28">
      <c r="A132" s="66"/>
      <c r="B132" s="66"/>
      <c r="C132" s="66"/>
      <c r="D132" s="66"/>
      <c r="E132" s="66"/>
      <c r="F132" s="66"/>
      <c r="G132" s="66"/>
      <c r="H132" s="66"/>
      <c r="I132" s="66"/>
      <c r="J132" s="66"/>
      <c r="K132" s="66"/>
      <c r="L132" s="66"/>
      <c r="M132" s="66"/>
      <c r="N132" s="66"/>
      <c r="O132" s="66"/>
      <c r="P132" s="66"/>
      <c r="Q132" s="66"/>
      <c r="R132" s="66"/>
      <c r="S132" s="66"/>
      <c r="T132" s="66"/>
      <c r="U132" s="66"/>
      <c r="V132" s="66"/>
      <c r="W132" s="66"/>
      <c r="X132" s="66"/>
      <c r="Y132" s="66"/>
      <c r="Z132" s="66"/>
      <c r="AA132" s="66"/>
      <c r="AB132" s="66"/>
    </row>
    <row r="133" spans="1:28">
      <c r="A133" s="66"/>
      <c r="B133" s="66"/>
      <c r="C133" s="66"/>
      <c r="D133" s="66"/>
      <c r="E133" s="66"/>
      <c r="F133" s="66"/>
      <c r="G133" s="66"/>
      <c r="H133" s="66"/>
      <c r="I133" s="66"/>
      <c r="J133" s="66"/>
      <c r="K133" s="66"/>
      <c r="L133" s="66"/>
      <c r="M133" s="66"/>
      <c r="N133" s="66"/>
      <c r="O133" s="66"/>
      <c r="P133" s="66"/>
      <c r="Q133" s="66"/>
      <c r="R133" s="66"/>
      <c r="S133" s="66"/>
      <c r="T133" s="66"/>
      <c r="U133" s="66"/>
      <c r="V133" s="66"/>
      <c r="W133" s="66"/>
      <c r="X133" s="66"/>
      <c r="Y133" s="66"/>
      <c r="Z133" s="66"/>
      <c r="AA133" s="66"/>
      <c r="AB133" s="66"/>
    </row>
    <row r="134" spans="1:28">
      <c r="A134" s="66"/>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c r="Z134" s="66"/>
      <c r="AA134" s="66"/>
      <c r="AB134" s="66"/>
    </row>
    <row r="135" spans="1:28">
      <c r="A135" s="66"/>
      <c r="B135" s="66"/>
      <c r="C135" s="66"/>
      <c r="D135" s="66"/>
      <c r="E135" s="66"/>
      <c r="F135" s="66"/>
      <c r="G135" s="66"/>
      <c r="H135" s="66"/>
      <c r="I135" s="66"/>
      <c r="J135" s="66"/>
      <c r="K135" s="66"/>
      <c r="L135" s="66"/>
      <c r="M135" s="66"/>
      <c r="N135" s="66"/>
      <c r="O135" s="66"/>
      <c r="P135" s="66"/>
      <c r="Q135" s="66"/>
      <c r="R135" s="66"/>
      <c r="S135" s="66"/>
      <c r="T135" s="66"/>
      <c r="U135" s="66"/>
      <c r="V135" s="66"/>
      <c r="W135" s="66"/>
      <c r="X135" s="66"/>
      <c r="Y135" s="66"/>
      <c r="Z135" s="66"/>
      <c r="AA135" s="66"/>
      <c r="AB135" s="66"/>
    </row>
    <row r="136" spans="1:28">
      <c r="A136" s="66"/>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c r="Z136" s="66"/>
      <c r="AA136" s="66"/>
      <c r="AB136" s="66"/>
    </row>
    <row r="137" spans="1:28">
      <c r="A137" s="66"/>
      <c r="B137" s="66"/>
      <c r="C137" s="66"/>
      <c r="D137" s="66"/>
      <c r="E137" s="66"/>
      <c r="F137" s="66"/>
      <c r="G137" s="66"/>
      <c r="H137" s="66"/>
      <c r="I137" s="66"/>
      <c r="J137" s="66"/>
      <c r="K137" s="66"/>
      <c r="L137" s="66"/>
      <c r="M137" s="66"/>
      <c r="N137" s="66"/>
      <c r="O137" s="66"/>
      <c r="P137" s="66"/>
      <c r="Q137" s="66"/>
      <c r="R137" s="66"/>
      <c r="S137" s="66"/>
      <c r="T137" s="66"/>
      <c r="U137" s="66"/>
      <c r="V137" s="66"/>
      <c r="W137" s="66"/>
      <c r="X137" s="66"/>
      <c r="Y137" s="66"/>
      <c r="Z137" s="66"/>
      <c r="AA137" s="66"/>
      <c r="AB137" s="66"/>
    </row>
    <row r="138" spans="1:28">
      <c r="A138" s="66"/>
      <c r="B138" s="66"/>
      <c r="C138" s="66"/>
      <c r="D138" s="66"/>
      <c r="E138" s="66"/>
      <c r="F138" s="66"/>
      <c r="G138" s="66"/>
      <c r="H138" s="66"/>
      <c r="I138" s="66"/>
      <c r="J138" s="66"/>
      <c r="K138" s="66"/>
      <c r="L138" s="66"/>
      <c r="M138" s="66"/>
      <c r="N138" s="66"/>
      <c r="O138" s="66"/>
      <c r="P138" s="66"/>
      <c r="Q138" s="66"/>
      <c r="R138" s="66"/>
      <c r="S138" s="66"/>
      <c r="T138" s="66"/>
      <c r="U138" s="66"/>
      <c r="V138" s="66"/>
      <c r="W138" s="66"/>
      <c r="X138" s="66"/>
      <c r="Y138" s="66"/>
      <c r="Z138" s="66"/>
      <c r="AA138" s="66"/>
      <c r="AB138" s="66"/>
    </row>
    <row r="139" spans="1:28">
      <c r="A139" s="66"/>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c r="Z139" s="66"/>
      <c r="AA139" s="66"/>
      <c r="AB139" s="66"/>
    </row>
    <row r="140" spans="1:28">
      <c r="A140" s="66"/>
      <c r="B140" s="66"/>
      <c r="C140" s="66"/>
      <c r="D140" s="66"/>
      <c r="E140" s="66"/>
      <c r="F140" s="66"/>
      <c r="G140" s="66"/>
      <c r="H140" s="66"/>
      <c r="I140" s="66"/>
      <c r="J140" s="66"/>
      <c r="K140" s="66"/>
      <c r="L140" s="66"/>
      <c r="M140" s="66"/>
      <c r="N140" s="66"/>
      <c r="O140" s="66"/>
      <c r="P140" s="66"/>
      <c r="Q140" s="66"/>
      <c r="R140" s="66"/>
      <c r="S140" s="66"/>
      <c r="T140" s="66"/>
      <c r="U140" s="66"/>
      <c r="V140" s="66"/>
      <c r="W140" s="66"/>
      <c r="X140" s="66"/>
      <c r="Y140" s="66"/>
      <c r="Z140" s="66"/>
      <c r="AA140" s="66"/>
      <c r="AB140" s="66"/>
    </row>
    <row r="141" spans="1:28">
      <c r="A141" s="66"/>
      <c r="B141" s="66"/>
      <c r="C141" s="66"/>
      <c r="D141" s="66"/>
      <c r="E141" s="66"/>
      <c r="F141" s="66"/>
      <c r="G141" s="66"/>
      <c r="H141" s="66"/>
      <c r="I141" s="66"/>
      <c r="J141" s="66"/>
      <c r="K141" s="66"/>
      <c r="L141" s="66"/>
      <c r="M141" s="66"/>
      <c r="N141" s="66"/>
      <c r="O141" s="66"/>
      <c r="P141" s="66"/>
      <c r="Q141" s="66"/>
      <c r="R141" s="66"/>
      <c r="S141" s="66"/>
      <c r="T141" s="66"/>
      <c r="U141" s="66"/>
      <c r="V141" s="66"/>
      <c r="W141" s="66"/>
      <c r="X141" s="66"/>
      <c r="Y141" s="66"/>
      <c r="Z141" s="66"/>
      <c r="AA141" s="66"/>
      <c r="AB141" s="66"/>
    </row>
    <row r="142" spans="1:28">
      <c r="A142" s="66"/>
      <c r="B142" s="66"/>
      <c r="C142" s="66"/>
      <c r="D142" s="66"/>
      <c r="E142" s="66"/>
      <c r="F142" s="66"/>
      <c r="G142" s="66"/>
      <c r="H142" s="66"/>
      <c r="I142" s="66"/>
      <c r="J142" s="66"/>
      <c r="K142" s="66"/>
      <c r="L142" s="66"/>
      <c r="M142" s="66"/>
      <c r="N142" s="66"/>
      <c r="O142" s="66"/>
      <c r="P142" s="66"/>
      <c r="Q142" s="66"/>
      <c r="R142" s="66"/>
      <c r="S142" s="66"/>
      <c r="T142" s="66"/>
      <c r="U142" s="66"/>
      <c r="V142" s="66"/>
      <c r="W142" s="66"/>
      <c r="X142" s="66"/>
      <c r="Y142" s="66"/>
      <c r="Z142" s="66"/>
      <c r="AA142" s="66"/>
      <c r="AB142" s="66"/>
    </row>
    <row r="143" spans="1:28">
      <c r="A143" s="66"/>
      <c r="B143" s="66"/>
      <c r="C143" s="66"/>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row>
    <row r="144" spans="1:28">
      <c r="A144" s="66"/>
      <c r="B144" s="66"/>
      <c r="C144" s="66"/>
      <c r="D144" s="66"/>
      <c r="E144" s="66"/>
      <c r="F144" s="66"/>
      <c r="G144" s="66"/>
      <c r="H144" s="66"/>
      <c r="I144" s="66"/>
      <c r="J144" s="66"/>
      <c r="K144" s="66"/>
      <c r="L144" s="66"/>
      <c r="M144" s="66"/>
      <c r="N144" s="66"/>
      <c r="O144" s="66"/>
      <c r="P144" s="66"/>
      <c r="Q144" s="66"/>
      <c r="R144" s="66"/>
      <c r="S144" s="66"/>
      <c r="T144" s="66"/>
      <c r="U144" s="66"/>
      <c r="V144" s="66"/>
      <c r="W144" s="66"/>
      <c r="X144" s="66"/>
      <c r="Y144" s="66"/>
      <c r="Z144" s="66"/>
      <c r="AA144" s="66"/>
      <c r="AB144" s="66"/>
    </row>
    <row r="145" spans="1:28">
      <c r="A145" s="66"/>
      <c r="B145" s="66"/>
      <c r="C145" s="66"/>
      <c r="D145" s="66"/>
      <c r="E145" s="66"/>
      <c r="F145" s="66"/>
      <c r="G145" s="66"/>
      <c r="H145" s="66"/>
      <c r="I145" s="66"/>
      <c r="J145" s="66"/>
      <c r="K145" s="66"/>
      <c r="L145" s="66"/>
      <c r="M145" s="66"/>
      <c r="N145" s="66"/>
      <c r="O145" s="66"/>
      <c r="P145" s="66"/>
      <c r="Q145" s="66"/>
      <c r="R145" s="66"/>
      <c r="S145" s="66"/>
      <c r="T145" s="66"/>
      <c r="U145" s="66"/>
      <c r="V145" s="66"/>
      <c r="W145" s="66"/>
      <c r="X145" s="66"/>
      <c r="Y145" s="66"/>
      <c r="Z145" s="66"/>
      <c r="AA145" s="66"/>
      <c r="AB145" s="66"/>
    </row>
    <row r="146" spans="1:28">
      <c r="A146" s="66"/>
      <c r="B146" s="66"/>
      <c r="C146" s="66"/>
      <c r="D146" s="66"/>
      <c r="E146" s="66"/>
      <c r="F146" s="66"/>
      <c r="G146" s="66"/>
      <c r="H146" s="66"/>
      <c r="I146" s="66"/>
      <c r="J146" s="66"/>
      <c r="K146" s="66"/>
      <c r="L146" s="66"/>
      <c r="M146" s="66"/>
      <c r="N146" s="66"/>
      <c r="O146" s="66"/>
      <c r="P146" s="66"/>
      <c r="Q146" s="66"/>
      <c r="R146" s="66"/>
      <c r="S146" s="66"/>
      <c r="T146" s="66"/>
      <c r="U146" s="66"/>
      <c r="V146" s="66"/>
      <c r="W146" s="66"/>
      <c r="X146" s="66"/>
      <c r="Y146" s="66"/>
      <c r="Z146" s="66"/>
      <c r="AA146" s="66"/>
      <c r="AB146" s="66"/>
    </row>
    <row r="147" spans="1:28">
      <c r="A147" s="66"/>
      <c r="B147" s="66"/>
      <c r="C147" s="66"/>
      <c r="D147" s="66"/>
      <c r="E147" s="66"/>
      <c r="F147" s="66"/>
      <c r="G147" s="66"/>
      <c r="H147" s="66"/>
      <c r="I147" s="66"/>
      <c r="J147" s="66"/>
      <c r="K147" s="66"/>
      <c r="L147" s="66"/>
      <c r="M147" s="66"/>
      <c r="N147" s="66"/>
      <c r="O147" s="66"/>
      <c r="P147" s="66"/>
      <c r="Q147" s="66"/>
      <c r="R147" s="66"/>
      <c r="S147" s="66"/>
      <c r="T147" s="66"/>
      <c r="U147" s="66"/>
      <c r="V147" s="66"/>
      <c r="W147" s="66"/>
      <c r="X147" s="66"/>
      <c r="Y147" s="66"/>
      <c r="Z147" s="66"/>
      <c r="AA147" s="66"/>
      <c r="AB147" s="66"/>
    </row>
    <row r="148" spans="1:28">
      <c r="A148" s="66"/>
      <c r="B148" s="66"/>
      <c r="C148" s="66"/>
      <c r="D148" s="6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row>
    <row r="149" spans="1:28">
      <c r="A149" s="66"/>
      <c r="B149" s="66"/>
      <c r="C149" s="66"/>
      <c r="D149" s="66"/>
      <c r="E149" s="66"/>
      <c r="F149" s="66"/>
      <c r="G149" s="66"/>
      <c r="H149" s="66"/>
      <c r="I149" s="66"/>
      <c r="J149" s="66"/>
      <c r="K149" s="66"/>
      <c r="L149" s="66"/>
      <c r="M149" s="66"/>
      <c r="N149" s="66"/>
      <c r="O149" s="66"/>
      <c r="P149" s="66"/>
      <c r="Q149" s="66"/>
      <c r="R149" s="66"/>
      <c r="S149" s="66"/>
      <c r="T149" s="66"/>
      <c r="U149" s="66"/>
      <c r="V149" s="66"/>
      <c r="W149" s="66"/>
      <c r="X149" s="66"/>
      <c r="Y149" s="66"/>
      <c r="Z149" s="66"/>
      <c r="AA149" s="66"/>
      <c r="AB149" s="66"/>
    </row>
    <row r="150" spans="1:28">
      <c r="A150" s="66"/>
      <c r="B150" s="66"/>
      <c r="C150" s="66"/>
      <c r="D150" s="66"/>
      <c r="E150" s="66"/>
      <c r="F150" s="66"/>
      <c r="G150" s="66"/>
      <c r="H150" s="66"/>
      <c r="I150" s="66"/>
      <c r="J150" s="66"/>
      <c r="K150" s="66"/>
      <c r="L150" s="66"/>
      <c r="M150" s="66"/>
      <c r="N150" s="66"/>
      <c r="O150" s="66"/>
      <c r="P150" s="66"/>
      <c r="Q150" s="66"/>
      <c r="R150" s="66"/>
      <c r="S150" s="66"/>
      <c r="T150" s="66"/>
      <c r="U150" s="66"/>
      <c r="V150" s="66"/>
      <c r="W150" s="66"/>
      <c r="X150" s="66"/>
      <c r="Y150" s="66"/>
      <c r="Z150" s="66"/>
      <c r="AA150" s="66"/>
      <c r="AB150" s="66"/>
    </row>
    <row r="151" spans="1:28">
      <c r="A151" s="66"/>
      <c r="B151" s="66"/>
      <c r="C151" s="66"/>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row>
    <row r="152" spans="1:28">
      <c r="A152" s="66"/>
      <c r="B152" s="66"/>
      <c r="C152" s="66"/>
      <c r="D152" s="66"/>
      <c r="E152" s="66"/>
      <c r="F152" s="66"/>
      <c r="G152" s="66"/>
      <c r="H152" s="66"/>
      <c r="I152" s="66"/>
      <c r="J152" s="66"/>
      <c r="K152" s="66"/>
      <c r="L152" s="66"/>
      <c r="M152" s="66"/>
      <c r="N152" s="66"/>
      <c r="O152" s="66"/>
      <c r="P152" s="66"/>
      <c r="Q152" s="66"/>
      <c r="R152" s="66"/>
      <c r="S152" s="66"/>
      <c r="T152" s="66"/>
      <c r="U152" s="66"/>
      <c r="V152" s="66"/>
      <c r="W152" s="66"/>
      <c r="X152" s="66"/>
      <c r="Y152" s="66"/>
      <c r="Z152" s="66"/>
      <c r="AA152" s="66"/>
      <c r="AB152" s="66"/>
    </row>
    <row r="153" spans="1:28">
      <c r="A153" s="66"/>
      <c r="B153" s="66"/>
      <c r="C153" s="66"/>
      <c r="D153" s="66"/>
      <c r="E153" s="66"/>
      <c r="F153" s="66"/>
      <c r="G153" s="66"/>
      <c r="H153" s="66"/>
      <c r="I153" s="66"/>
      <c r="J153" s="66"/>
      <c r="K153" s="66"/>
      <c r="L153" s="66"/>
      <c r="M153" s="66"/>
      <c r="N153" s="66"/>
      <c r="O153" s="66"/>
      <c r="P153" s="66"/>
      <c r="Q153" s="66"/>
      <c r="R153" s="66"/>
      <c r="S153" s="66"/>
      <c r="T153" s="66"/>
      <c r="U153" s="66"/>
      <c r="V153" s="66"/>
      <c r="W153" s="66"/>
      <c r="X153" s="66"/>
      <c r="Y153" s="66"/>
      <c r="Z153" s="66"/>
      <c r="AA153" s="66"/>
      <c r="AB153" s="66"/>
    </row>
    <row r="154" spans="1:28">
      <c r="A154" s="66"/>
      <c r="B154" s="66"/>
      <c r="C154" s="66"/>
      <c r="D154" s="66"/>
      <c r="E154" s="66"/>
      <c r="F154" s="66"/>
      <c r="G154" s="66"/>
      <c r="H154" s="66"/>
      <c r="I154" s="66"/>
      <c r="J154" s="66"/>
      <c r="K154" s="66"/>
      <c r="L154" s="66"/>
      <c r="M154" s="66"/>
      <c r="N154" s="66"/>
      <c r="O154" s="66"/>
      <c r="P154" s="66"/>
      <c r="Q154" s="66"/>
      <c r="R154" s="66"/>
      <c r="S154" s="66"/>
      <c r="T154" s="66"/>
      <c r="U154" s="66"/>
      <c r="V154" s="66"/>
      <c r="W154" s="66"/>
      <c r="X154" s="66"/>
      <c r="Y154" s="66"/>
      <c r="Z154" s="66"/>
      <c r="AA154" s="66"/>
      <c r="AB154" s="66"/>
    </row>
    <row r="155" spans="1:28">
      <c r="A155" s="66"/>
      <c r="B155" s="66"/>
      <c r="C155" s="66"/>
      <c r="D155" s="66"/>
      <c r="E155" s="66"/>
      <c r="F155" s="66"/>
      <c r="G155" s="66"/>
      <c r="H155" s="66"/>
      <c r="I155" s="66"/>
      <c r="J155" s="66"/>
      <c r="K155" s="66"/>
      <c r="L155" s="66"/>
      <c r="M155" s="66"/>
      <c r="N155" s="66"/>
      <c r="O155" s="66"/>
      <c r="P155" s="66"/>
      <c r="Q155" s="66"/>
      <c r="R155" s="66"/>
      <c r="S155" s="66"/>
      <c r="T155" s="66"/>
      <c r="U155" s="66"/>
      <c r="V155" s="66"/>
      <c r="W155" s="66"/>
      <c r="X155" s="66"/>
      <c r="Y155" s="66"/>
      <c r="Z155" s="66"/>
      <c r="AA155" s="66"/>
      <c r="AB155" s="66"/>
    </row>
    <row r="156" spans="1:28">
      <c r="A156" s="66"/>
      <c r="B156" s="66"/>
      <c r="C156" s="66"/>
      <c r="D156" s="66"/>
      <c r="E156" s="66"/>
      <c r="F156" s="66"/>
      <c r="G156" s="66"/>
      <c r="H156" s="66"/>
      <c r="I156" s="66"/>
      <c r="J156" s="66"/>
      <c r="K156" s="66"/>
      <c r="L156" s="66"/>
      <c r="M156" s="66"/>
      <c r="N156" s="66"/>
      <c r="O156" s="66"/>
      <c r="P156" s="66"/>
      <c r="Q156" s="66"/>
      <c r="R156" s="66"/>
      <c r="S156" s="66"/>
      <c r="T156" s="66"/>
      <c r="U156" s="66"/>
      <c r="V156" s="66"/>
      <c r="W156" s="66"/>
      <c r="X156" s="66"/>
      <c r="Y156" s="66"/>
      <c r="Z156" s="66"/>
      <c r="AA156" s="66"/>
      <c r="AB156" s="66"/>
    </row>
    <row r="157" spans="1:28">
      <c r="A157" s="66"/>
      <c r="B157" s="66"/>
      <c r="C157" s="66"/>
      <c r="D157" s="66"/>
      <c r="E157" s="66"/>
      <c r="F157" s="66"/>
      <c r="G157" s="66"/>
      <c r="H157" s="66"/>
      <c r="I157" s="66"/>
      <c r="J157" s="66"/>
      <c r="K157" s="66"/>
      <c r="L157" s="66"/>
      <c r="M157" s="66"/>
      <c r="N157" s="66"/>
      <c r="O157" s="66"/>
      <c r="P157" s="66"/>
      <c r="Q157" s="66"/>
      <c r="R157" s="66"/>
      <c r="S157" s="66"/>
      <c r="T157" s="66"/>
      <c r="U157" s="66"/>
      <c r="V157" s="66"/>
      <c r="W157" s="66"/>
      <c r="X157" s="66"/>
      <c r="Y157" s="66"/>
      <c r="Z157" s="66"/>
      <c r="AA157" s="66"/>
      <c r="AB157" s="66"/>
    </row>
    <row r="158" spans="1:28">
      <c r="A158" s="66"/>
      <c r="B158" s="66"/>
      <c r="C158" s="66"/>
      <c r="D158" s="66"/>
      <c r="E158" s="66"/>
      <c r="F158" s="66"/>
      <c r="G158" s="66"/>
      <c r="H158" s="66"/>
      <c r="I158" s="66"/>
      <c r="J158" s="66"/>
      <c r="K158" s="66"/>
      <c r="L158" s="66"/>
      <c r="M158" s="66"/>
      <c r="N158" s="66"/>
      <c r="O158" s="66"/>
      <c r="P158" s="66"/>
      <c r="Q158" s="66"/>
      <c r="R158" s="66"/>
      <c r="S158" s="66"/>
      <c r="T158" s="66"/>
      <c r="U158" s="66"/>
      <c r="V158" s="66"/>
      <c r="W158" s="66"/>
      <c r="X158" s="66"/>
      <c r="Y158" s="66"/>
      <c r="Z158" s="66"/>
      <c r="AA158" s="66"/>
      <c r="AB158" s="66"/>
    </row>
    <row r="159" spans="1:28">
      <c r="A159" s="66"/>
      <c r="B159" s="66"/>
      <c r="C159" s="66"/>
      <c r="D159" s="66"/>
      <c r="E159" s="66"/>
      <c r="F159" s="66"/>
      <c r="G159" s="66"/>
      <c r="H159" s="66"/>
      <c r="I159" s="66"/>
      <c r="J159" s="66"/>
      <c r="K159" s="66"/>
      <c r="L159" s="66"/>
      <c r="M159" s="66"/>
      <c r="N159" s="66"/>
      <c r="O159" s="66"/>
      <c r="P159" s="66"/>
      <c r="Q159" s="66"/>
      <c r="R159" s="66"/>
      <c r="S159" s="66"/>
      <c r="T159" s="66"/>
      <c r="U159" s="66"/>
      <c r="V159" s="66"/>
      <c r="W159" s="66"/>
      <c r="X159" s="66"/>
      <c r="Y159" s="66"/>
      <c r="Z159" s="66"/>
      <c r="AA159" s="66"/>
      <c r="AB159" s="66"/>
    </row>
    <row r="160" spans="1:28">
      <c r="A160" s="66"/>
      <c r="B160" s="66"/>
      <c r="C160" s="66"/>
      <c r="D160" s="66"/>
      <c r="E160" s="66"/>
      <c r="F160" s="66"/>
      <c r="G160" s="66"/>
      <c r="H160" s="66"/>
      <c r="I160" s="66"/>
      <c r="J160" s="66"/>
      <c r="K160" s="66"/>
      <c r="L160" s="66"/>
      <c r="M160" s="66"/>
      <c r="N160" s="66"/>
      <c r="O160" s="66"/>
      <c r="P160" s="66"/>
      <c r="Q160" s="66"/>
      <c r="R160" s="66"/>
      <c r="S160" s="66"/>
      <c r="T160" s="66"/>
      <c r="U160" s="66"/>
      <c r="V160" s="66"/>
      <c r="W160" s="66"/>
      <c r="X160" s="66"/>
      <c r="Y160" s="66"/>
      <c r="Z160" s="66"/>
      <c r="AA160" s="66"/>
      <c r="AB160" s="66"/>
    </row>
    <row r="161" spans="1:28">
      <c r="A161" s="66"/>
      <c r="B161" s="66"/>
      <c r="C161" s="66"/>
      <c r="D161" s="66"/>
      <c r="E161" s="66"/>
      <c r="F161" s="66"/>
      <c r="G161" s="66"/>
      <c r="H161" s="66"/>
      <c r="I161" s="66"/>
      <c r="J161" s="66"/>
      <c r="K161" s="66"/>
      <c r="L161" s="66"/>
      <c r="M161" s="66"/>
      <c r="N161" s="66"/>
      <c r="O161" s="66"/>
      <c r="P161" s="66"/>
      <c r="Q161" s="66"/>
      <c r="R161" s="66"/>
      <c r="S161" s="66"/>
      <c r="T161" s="66"/>
      <c r="U161" s="66"/>
      <c r="V161" s="66"/>
      <c r="W161" s="66"/>
      <c r="X161" s="66"/>
      <c r="Y161" s="66"/>
      <c r="Z161" s="66"/>
      <c r="AA161" s="66"/>
      <c r="AB161" s="66"/>
    </row>
    <row r="162" spans="1:28">
      <c r="A162" s="66"/>
      <c r="B162" s="66"/>
      <c r="C162" s="66"/>
      <c r="D162" s="66"/>
      <c r="E162" s="66"/>
      <c r="F162" s="66"/>
      <c r="G162" s="66"/>
      <c r="H162" s="66"/>
      <c r="I162" s="66"/>
      <c r="J162" s="66"/>
      <c r="K162" s="66"/>
      <c r="L162" s="66"/>
      <c r="M162" s="66"/>
      <c r="N162" s="66"/>
      <c r="O162" s="66"/>
      <c r="P162" s="66"/>
      <c r="Q162" s="66"/>
      <c r="R162" s="66"/>
      <c r="S162" s="66"/>
      <c r="T162" s="66"/>
      <c r="U162" s="66"/>
      <c r="V162" s="66"/>
      <c r="W162" s="66"/>
      <c r="X162" s="66"/>
      <c r="Y162" s="66"/>
      <c r="Z162" s="66"/>
      <c r="AA162" s="66"/>
      <c r="AB162" s="66"/>
    </row>
    <row r="163" spans="1:28">
      <c r="A163" s="66"/>
      <c r="B163" s="66"/>
      <c r="C163" s="66"/>
      <c r="D163" s="66"/>
      <c r="E163" s="66"/>
      <c r="F163" s="66"/>
      <c r="G163" s="66"/>
      <c r="H163" s="66"/>
      <c r="I163" s="66"/>
      <c r="J163" s="66"/>
      <c r="K163" s="66"/>
      <c r="L163" s="66"/>
      <c r="M163" s="66"/>
      <c r="N163" s="66"/>
      <c r="O163" s="66"/>
      <c r="P163" s="66"/>
      <c r="Q163" s="66"/>
      <c r="R163" s="66"/>
      <c r="S163" s="66"/>
      <c r="T163" s="66"/>
      <c r="U163" s="66"/>
      <c r="V163" s="66"/>
      <c r="W163" s="66"/>
      <c r="X163" s="66"/>
      <c r="Y163" s="66"/>
      <c r="Z163" s="66"/>
      <c r="AA163" s="66"/>
      <c r="AB163" s="66"/>
    </row>
    <row r="164" spans="1:28">
      <c r="A164" s="66"/>
      <c r="B164" s="66"/>
      <c r="C164" s="66"/>
      <c r="D164" s="66"/>
      <c r="E164" s="66"/>
      <c r="F164" s="66"/>
      <c r="G164" s="66"/>
      <c r="H164" s="66"/>
      <c r="I164" s="66"/>
      <c r="J164" s="66"/>
      <c r="K164" s="66"/>
      <c r="L164" s="66"/>
      <c r="M164" s="66"/>
      <c r="N164" s="66"/>
      <c r="O164" s="66"/>
      <c r="P164" s="66"/>
      <c r="Q164" s="66"/>
      <c r="R164" s="66"/>
      <c r="S164" s="66"/>
      <c r="T164" s="66"/>
      <c r="U164" s="66"/>
      <c r="V164" s="66"/>
      <c r="W164" s="66"/>
      <c r="X164" s="66"/>
      <c r="Y164" s="66"/>
      <c r="Z164" s="66"/>
      <c r="AA164" s="66"/>
      <c r="AB164" s="66"/>
    </row>
    <row r="165" spans="1:28">
      <c r="A165" s="66"/>
      <c r="B165" s="66"/>
      <c r="C165" s="66"/>
      <c r="D165" s="66"/>
      <c r="E165" s="66"/>
      <c r="F165" s="66"/>
      <c r="G165" s="66"/>
      <c r="H165" s="66"/>
      <c r="I165" s="66"/>
      <c r="J165" s="66"/>
      <c r="K165" s="66"/>
      <c r="L165" s="66"/>
      <c r="M165" s="66"/>
      <c r="N165" s="66"/>
      <c r="O165" s="66"/>
      <c r="P165" s="66"/>
      <c r="Q165" s="66"/>
      <c r="R165" s="66"/>
      <c r="S165" s="66"/>
      <c r="T165" s="66"/>
      <c r="U165" s="66"/>
      <c r="V165" s="66"/>
      <c r="W165" s="66"/>
      <c r="X165" s="66"/>
      <c r="Y165" s="66"/>
      <c r="Z165" s="66"/>
      <c r="AA165" s="66"/>
      <c r="AB165" s="66"/>
    </row>
    <row r="166" spans="1:28">
      <c r="A166" s="66"/>
      <c r="B166" s="66"/>
      <c r="C166" s="66"/>
      <c r="D166" s="66"/>
      <c r="E166" s="66"/>
      <c r="F166" s="66"/>
      <c r="G166" s="66"/>
      <c r="H166" s="66"/>
      <c r="I166" s="66"/>
      <c r="J166" s="66"/>
      <c r="K166" s="66"/>
      <c r="L166" s="66"/>
      <c r="M166" s="66"/>
      <c r="N166" s="66"/>
      <c r="O166" s="66"/>
      <c r="P166" s="66"/>
      <c r="Q166" s="66"/>
      <c r="R166" s="66"/>
      <c r="S166" s="66"/>
      <c r="T166" s="66"/>
      <c r="U166" s="66"/>
      <c r="V166" s="66"/>
      <c r="W166" s="66"/>
      <c r="X166" s="66"/>
      <c r="Y166" s="66"/>
      <c r="Z166" s="66"/>
      <c r="AA166" s="66"/>
      <c r="AB166" s="66"/>
    </row>
    <row r="167" spans="1:28">
      <c r="A167" s="66"/>
      <c r="B167" s="66"/>
      <c r="C167" s="66"/>
      <c r="D167" s="66"/>
      <c r="E167" s="66"/>
      <c r="F167" s="66"/>
      <c r="G167" s="66"/>
      <c r="H167" s="66"/>
      <c r="I167" s="66"/>
      <c r="J167" s="66"/>
      <c r="K167" s="66"/>
      <c r="L167" s="66"/>
      <c r="M167" s="66"/>
      <c r="N167" s="66"/>
      <c r="O167" s="66"/>
      <c r="P167" s="66"/>
      <c r="Q167" s="66"/>
      <c r="R167" s="66"/>
      <c r="S167" s="66"/>
      <c r="T167" s="66"/>
      <c r="U167" s="66"/>
      <c r="V167" s="66"/>
      <c r="W167" s="66"/>
      <c r="X167" s="66"/>
      <c r="Y167" s="66"/>
      <c r="Z167" s="66"/>
      <c r="AA167" s="66"/>
      <c r="AB167" s="66"/>
    </row>
    <row r="168" spans="1:28">
      <c r="A168" s="66"/>
      <c r="B168" s="66"/>
      <c r="C168" s="66"/>
      <c r="D168" s="66"/>
      <c r="E168" s="66"/>
      <c r="F168" s="66"/>
      <c r="G168" s="66"/>
      <c r="H168" s="66"/>
      <c r="I168" s="66"/>
      <c r="J168" s="66"/>
      <c r="K168" s="66"/>
      <c r="L168" s="66"/>
      <c r="M168" s="66"/>
      <c r="N168" s="66"/>
      <c r="O168" s="66"/>
      <c r="P168" s="66"/>
      <c r="Q168" s="66"/>
      <c r="R168" s="66"/>
      <c r="S168" s="66"/>
      <c r="T168" s="66"/>
      <c r="U168" s="66"/>
      <c r="V168" s="66"/>
      <c r="W168" s="66"/>
      <c r="X168" s="66"/>
      <c r="Y168" s="66"/>
      <c r="Z168" s="66"/>
      <c r="AA168" s="66"/>
      <c r="AB168" s="66"/>
    </row>
    <row r="169" spans="1:28">
      <c r="A169" s="66"/>
      <c r="B169" s="66"/>
      <c r="C169" s="66"/>
      <c r="D169" s="66"/>
      <c r="E169" s="66"/>
      <c r="F169" s="66"/>
      <c r="G169" s="66"/>
      <c r="H169" s="66"/>
      <c r="I169" s="66"/>
      <c r="J169" s="66"/>
      <c r="K169" s="66"/>
      <c r="L169" s="66"/>
      <c r="M169" s="66"/>
      <c r="N169" s="66"/>
      <c r="O169" s="66"/>
      <c r="P169" s="66"/>
      <c r="Q169" s="66"/>
      <c r="R169" s="66"/>
      <c r="S169" s="66"/>
      <c r="T169" s="66"/>
      <c r="U169" s="66"/>
      <c r="V169" s="66"/>
      <c r="W169" s="66"/>
      <c r="X169" s="66"/>
      <c r="Y169" s="66"/>
      <c r="Z169" s="66"/>
      <c r="AA169" s="66"/>
      <c r="AB169" s="66"/>
    </row>
    <row r="170" spans="1:28">
      <c r="A170" s="66"/>
      <c r="B170" s="66"/>
      <c r="C170" s="66"/>
      <c r="D170" s="66"/>
      <c r="E170" s="66"/>
      <c r="F170" s="66"/>
      <c r="G170" s="66"/>
      <c r="H170" s="66"/>
      <c r="I170" s="66"/>
      <c r="J170" s="66"/>
      <c r="K170" s="66"/>
      <c r="L170" s="66"/>
      <c r="M170" s="66"/>
      <c r="N170" s="66"/>
      <c r="O170" s="66"/>
      <c r="P170" s="66"/>
      <c r="Q170" s="66"/>
      <c r="R170" s="66"/>
      <c r="S170" s="66"/>
      <c r="T170" s="66"/>
      <c r="U170" s="66"/>
      <c r="V170" s="66"/>
      <c r="W170" s="66"/>
      <c r="X170" s="66"/>
      <c r="Y170" s="66"/>
      <c r="Z170" s="66"/>
      <c r="AA170" s="66"/>
      <c r="AB170" s="66"/>
    </row>
    <row r="171" spans="1:28">
      <c r="A171" s="66"/>
      <c r="B171" s="66"/>
      <c r="C171" s="66"/>
      <c r="D171" s="66"/>
      <c r="E171" s="66"/>
      <c r="F171" s="66"/>
      <c r="G171" s="66"/>
      <c r="H171" s="66"/>
      <c r="I171" s="66"/>
      <c r="J171" s="66"/>
      <c r="K171" s="66"/>
      <c r="L171" s="66"/>
      <c r="M171" s="66"/>
      <c r="N171" s="66"/>
      <c r="O171" s="66"/>
      <c r="P171" s="66"/>
      <c r="Q171" s="66"/>
      <c r="R171" s="66"/>
      <c r="S171" s="66"/>
      <c r="T171" s="66"/>
      <c r="U171" s="66"/>
      <c r="V171" s="66"/>
      <c r="W171" s="66"/>
      <c r="X171" s="66"/>
      <c r="Y171" s="66"/>
      <c r="Z171" s="66"/>
      <c r="AA171" s="66"/>
      <c r="AB171" s="66"/>
    </row>
    <row r="172" spans="1:28">
      <c r="A172" s="66"/>
      <c r="B172" s="66"/>
      <c r="C172" s="66"/>
      <c r="D172" s="66"/>
      <c r="E172" s="66"/>
      <c r="F172" s="66"/>
      <c r="G172" s="66"/>
      <c r="H172" s="66"/>
      <c r="I172" s="66"/>
      <c r="J172" s="66"/>
      <c r="K172" s="66"/>
      <c r="L172" s="66"/>
      <c r="M172" s="66"/>
      <c r="N172" s="66"/>
      <c r="O172" s="66"/>
      <c r="P172" s="66"/>
      <c r="Q172" s="66"/>
      <c r="R172" s="66"/>
      <c r="S172" s="66"/>
      <c r="T172" s="66"/>
      <c r="U172" s="66"/>
      <c r="V172" s="66"/>
      <c r="W172" s="66"/>
      <c r="X172" s="66"/>
      <c r="Y172" s="66"/>
      <c r="Z172" s="66"/>
      <c r="AA172" s="66"/>
      <c r="AB172" s="66"/>
    </row>
    <row r="173" spans="1:28">
      <c r="A173" s="66"/>
      <c r="B173" s="66"/>
      <c r="C173" s="66"/>
      <c r="D173" s="66"/>
      <c r="E173" s="66"/>
      <c r="F173" s="66"/>
      <c r="G173" s="66"/>
      <c r="H173" s="66"/>
      <c r="I173" s="66"/>
      <c r="J173" s="66"/>
      <c r="K173" s="66"/>
      <c r="L173" s="66"/>
      <c r="M173" s="66"/>
      <c r="N173" s="66"/>
      <c r="O173" s="66"/>
      <c r="P173" s="66"/>
      <c r="Q173" s="66"/>
      <c r="R173" s="66"/>
      <c r="S173" s="66"/>
      <c r="T173" s="66"/>
      <c r="U173" s="66"/>
      <c r="V173" s="66"/>
      <c r="W173" s="66"/>
      <c r="X173" s="66"/>
      <c r="Y173" s="66"/>
      <c r="Z173" s="66"/>
      <c r="AA173" s="66"/>
      <c r="AB173" s="66"/>
    </row>
    <row r="174" spans="1:28">
      <c r="A174" s="66"/>
      <c r="B174" s="66"/>
      <c r="C174" s="66"/>
      <c r="D174" s="66"/>
      <c r="E174" s="66"/>
      <c r="F174" s="66"/>
      <c r="G174" s="66"/>
      <c r="H174" s="66"/>
      <c r="I174" s="66"/>
      <c r="J174" s="66"/>
      <c r="K174" s="66"/>
      <c r="L174" s="66"/>
      <c r="M174" s="66"/>
      <c r="N174" s="66"/>
      <c r="O174" s="66"/>
      <c r="P174" s="66"/>
      <c r="Q174" s="66"/>
      <c r="R174" s="66"/>
      <c r="S174" s="66"/>
      <c r="T174" s="66"/>
      <c r="U174" s="66"/>
      <c r="V174" s="66"/>
      <c r="W174" s="66"/>
      <c r="X174" s="66"/>
      <c r="Y174" s="66"/>
      <c r="Z174" s="66"/>
      <c r="AA174" s="66"/>
      <c r="AB174" s="66"/>
    </row>
    <row r="175" spans="1:28">
      <c r="A175" s="66"/>
      <c r="B175" s="66"/>
      <c r="C175" s="66"/>
      <c r="D175" s="66"/>
      <c r="E175" s="66"/>
      <c r="F175" s="66"/>
      <c r="G175" s="66"/>
      <c r="H175" s="66"/>
      <c r="I175" s="66"/>
      <c r="J175" s="66"/>
      <c r="K175" s="66"/>
      <c r="L175" s="66"/>
      <c r="M175" s="66"/>
      <c r="N175" s="66"/>
      <c r="O175" s="66"/>
      <c r="P175" s="66"/>
      <c r="Q175" s="66"/>
      <c r="R175" s="66"/>
      <c r="S175" s="66"/>
      <c r="T175" s="66"/>
      <c r="U175" s="66"/>
      <c r="V175" s="66"/>
      <c r="W175" s="66"/>
      <c r="X175" s="66"/>
      <c r="Y175" s="66"/>
      <c r="Z175" s="66"/>
      <c r="AA175" s="66"/>
      <c r="AB175" s="66"/>
    </row>
    <row r="176" spans="1:28">
      <c r="A176" s="66"/>
      <c r="B176" s="66"/>
      <c r="C176" s="66"/>
      <c r="D176" s="66"/>
      <c r="E176" s="66"/>
      <c r="F176" s="66"/>
      <c r="G176" s="66"/>
      <c r="H176" s="66"/>
      <c r="I176" s="66"/>
      <c r="J176" s="66"/>
      <c r="K176" s="66"/>
      <c r="L176" s="66"/>
      <c r="M176" s="66"/>
      <c r="N176" s="66"/>
      <c r="O176" s="66"/>
      <c r="P176" s="66"/>
      <c r="Q176" s="66"/>
      <c r="R176" s="66"/>
      <c r="S176" s="66"/>
      <c r="T176" s="66"/>
      <c r="U176" s="66"/>
      <c r="V176" s="66"/>
      <c r="W176" s="66"/>
      <c r="X176" s="66"/>
      <c r="Y176" s="66"/>
      <c r="Z176" s="66"/>
      <c r="AA176" s="66"/>
      <c r="AB176" s="66"/>
    </row>
    <row r="177" spans="1:28">
      <c r="A177" s="66"/>
      <c r="B177" s="66"/>
      <c r="C177" s="66"/>
      <c r="D177" s="66"/>
      <c r="E177" s="66"/>
      <c r="F177" s="66"/>
      <c r="G177" s="66"/>
      <c r="H177" s="66"/>
      <c r="I177" s="66"/>
      <c r="J177" s="66"/>
      <c r="K177" s="66"/>
      <c r="L177" s="66"/>
      <c r="M177" s="66"/>
      <c r="N177" s="66"/>
      <c r="O177" s="66"/>
      <c r="P177" s="66"/>
      <c r="Q177" s="66"/>
      <c r="R177" s="66"/>
      <c r="S177" s="66"/>
      <c r="T177" s="66"/>
      <c r="U177" s="66"/>
      <c r="V177" s="66"/>
      <c r="W177" s="66"/>
      <c r="X177" s="66"/>
      <c r="Y177" s="66"/>
      <c r="Z177" s="66"/>
      <c r="AA177" s="66"/>
      <c r="AB177" s="66"/>
    </row>
    <row r="178" spans="1:28">
      <c r="A178" s="66"/>
      <c r="B178" s="66"/>
      <c r="C178" s="66"/>
      <c r="D178" s="66"/>
      <c r="E178" s="66"/>
      <c r="F178" s="66"/>
      <c r="G178" s="66"/>
      <c r="H178" s="66"/>
      <c r="I178" s="66"/>
      <c r="J178" s="66"/>
      <c r="K178" s="66"/>
      <c r="L178" s="66"/>
      <c r="M178" s="66"/>
      <c r="N178" s="66"/>
      <c r="O178" s="66"/>
      <c r="P178" s="66"/>
      <c r="Q178" s="66"/>
      <c r="R178" s="66"/>
      <c r="S178" s="66"/>
      <c r="T178" s="66"/>
      <c r="U178" s="66"/>
      <c r="V178" s="66"/>
      <c r="W178" s="66"/>
      <c r="X178" s="66"/>
      <c r="Y178" s="66"/>
      <c r="Z178" s="66"/>
      <c r="AA178" s="66"/>
      <c r="AB178" s="66"/>
    </row>
    <row r="179" spans="1:28">
      <c r="A179" s="66"/>
      <c r="B179" s="66"/>
      <c r="C179" s="66"/>
      <c r="D179" s="66"/>
      <c r="E179" s="66"/>
      <c r="F179" s="66"/>
      <c r="G179" s="66"/>
      <c r="H179" s="66"/>
      <c r="I179" s="66"/>
      <c r="J179" s="66"/>
      <c r="K179" s="66"/>
      <c r="L179" s="66"/>
      <c r="M179" s="66"/>
      <c r="N179" s="66"/>
      <c r="O179" s="66"/>
      <c r="P179" s="66"/>
      <c r="Q179" s="66"/>
      <c r="R179" s="66"/>
      <c r="S179" s="66"/>
      <c r="T179" s="66"/>
      <c r="U179" s="66"/>
      <c r="V179" s="66"/>
      <c r="W179" s="66"/>
      <c r="X179" s="66"/>
      <c r="Y179" s="66"/>
      <c r="Z179" s="66"/>
      <c r="AA179" s="66"/>
      <c r="AB179" s="66"/>
    </row>
    <row r="180" spans="1:28">
      <c r="A180" s="66"/>
      <c r="B180" s="66"/>
      <c r="C180" s="66"/>
      <c r="D180" s="66"/>
      <c r="E180" s="66"/>
      <c r="F180" s="66"/>
      <c r="G180" s="66"/>
      <c r="H180" s="66"/>
      <c r="I180" s="66"/>
      <c r="J180" s="66"/>
      <c r="K180" s="66"/>
      <c r="L180" s="66"/>
      <c r="M180" s="66"/>
      <c r="N180" s="66"/>
      <c r="O180" s="66"/>
      <c r="P180" s="66"/>
      <c r="Q180" s="66"/>
      <c r="R180" s="66"/>
      <c r="S180" s="66"/>
      <c r="T180" s="66"/>
      <c r="U180" s="66"/>
      <c r="V180" s="66"/>
      <c r="W180" s="66"/>
      <c r="X180" s="66"/>
      <c r="Y180" s="66"/>
      <c r="Z180" s="66"/>
      <c r="AA180" s="66"/>
      <c r="AB180" s="66"/>
    </row>
    <row r="181" spans="1:28">
      <c r="A181" s="66"/>
      <c r="B181" s="66"/>
      <c r="C181" s="66"/>
      <c r="D181" s="66"/>
      <c r="E181" s="66"/>
      <c r="F181" s="66"/>
      <c r="G181" s="66"/>
      <c r="H181" s="66"/>
      <c r="I181" s="66"/>
      <c r="J181" s="66"/>
      <c r="K181" s="66"/>
      <c r="L181" s="66"/>
      <c r="M181" s="66"/>
      <c r="N181" s="66"/>
      <c r="O181" s="66"/>
      <c r="P181" s="66"/>
      <c r="Q181" s="66"/>
      <c r="R181" s="66"/>
      <c r="S181" s="66"/>
      <c r="T181" s="66"/>
      <c r="U181" s="66"/>
      <c r="V181" s="66"/>
      <c r="W181" s="66"/>
      <c r="X181" s="66"/>
      <c r="Y181" s="66"/>
      <c r="Z181" s="66"/>
      <c r="AA181" s="66"/>
      <c r="AB181" s="66"/>
    </row>
    <row r="182" spans="1:28">
      <c r="A182" s="66"/>
      <c r="B182" s="66"/>
      <c r="C182" s="66"/>
      <c r="D182" s="66"/>
      <c r="E182" s="66"/>
      <c r="F182" s="66"/>
      <c r="G182" s="66"/>
      <c r="H182" s="66"/>
      <c r="I182" s="66"/>
      <c r="J182" s="66"/>
      <c r="K182" s="66"/>
      <c r="L182" s="66"/>
      <c r="M182" s="66"/>
      <c r="N182" s="66"/>
      <c r="O182" s="66"/>
      <c r="P182" s="66"/>
      <c r="Q182" s="66"/>
      <c r="R182" s="66"/>
      <c r="S182" s="66"/>
      <c r="T182" s="66"/>
      <c r="U182" s="66"/>
      <c r="V182" s="66"/>
      <c r="W182" s="66"/>
      <c r="X182" s="66"/>
      <c r="Y182" s="66"/>
      <c r="Z182" s="66"/>
      <c r="AA182" s="66"/>
      <c r="AB182" s="66"/>
    </row>
    <row r="183" spans="1:28">
      <c r="A183" s="66"/>
      <c r="B183" s="66"/>
      <c r="C183" s="66"/>
      <c r="D183" s="66"/>
      <c r="E183" s="66"/>
      <c r="F183" s="66"/>
      <c r="G183" s="66"/>
      <c r="H183" s="66"/>
      <c r="I183" s="66"/>
      <c r="J183" s="66"/>
      <c r="K183" s="66"/>
      <c r="L183" s="66"/>
      <c r="M183" s="66"/>
      <c r="N183" s="66"/>
      <c r="O183" s="66"/>
      <c r="P183" s="66"/>
      <c r="Q183" s="66"/>
      <c r="R183" s="66"/>
      <c r="S183" s="66"/>
      <c r="T183" s="66"/>
      <c r="U183" s="66"/>
      <c r="V183" s="66"/>
      <c r="W183" s="66"/>
      <c r="X183" s="66"/>
      <c r="Y183" s="66"/>
      <c r="Z183" s="66"/>
      <c r="AA183" s="66"/>
      <c r="AB183" s="66"/>
    </row>
    <row r="184" spans="1:28">
      <c r="A184" s="66"/>
      <c r="B184" s="66"/>
      <c r="C184" s="66"/>
      <c r="D184" s="66"/>
      <c r="E184" s="66"/>
      <c r="F184" s="66"/>
      <c r="G184" s="66"/>
      <c r="H184" s="66"/>
      <c r="I184" s="66"/>
      <c r="J184" s="66"/>
      <c r="K184" s="66"/>
      <c r="L184" s="66"/>
      <c r="M184" s="66"/>
      <c r="N184" s="66"/>
      <c r="O184" s="66"/>
      <c r="P184" s="66"/>
      <c r="Q184" s="66"/>
      <c r="R184" s="66"/>
      <c r="S184" s="66"/>
      <c r="T184" s="66"/>
      <c r="U184" s="66"/>
      <c r="V184" s="66"/>
      <c r="W184" s="66"/>
      <c r="X184" s="66"/>
      <c r="Y184" s="66"/>
      <c r="Z184" s="66"/>
      <c r="AA184" s="66"/>
      <c r="AB184" s="66"/>
    </row>
    <row r="185" spans="1:28">
      <c r="A185" s="66"/>
      <c r="B185" s="66"/>
      <c r="C185" s="66"/>
      <c r="D185" s="66"/>
      <c r="E185" s="66"/>
      <c r="F185" s="66"/>
      <c r="G185" s="66"/>
      <c r="H185" s="66"/>
      <c r="I185" s="66"/>
      <c r="J185" s="66"/>
      <c r="K185" s="66"/>
      <c r="L185" s="66"/>
      <c r="M185" s="66"/>
      <c r="N185" s="66"/>
      <c r="O185" s="66"/>
      <c r="P185" s="66"/>
      <c r="Q185" s="66"/>
      <c r="R185" s="66"/>
      <c r="S185" s="66"/>
      <c r="T185" s="66"/>
      <c r="U185" s="66"/>
      <c r="V185" s="66"/>
      <c r="W185" s="66"/>
      <c r="X185" s="66"/>
      <c r="Y185" s="66"/>
      <c r="Z185" s="66"/>
      <c r="AA185" s="66"/>
      <c r="AB185" s="66"/>
    </row>
    <row r="186" spans="1:28">
      <c r="A186" s="66"/>
      <c r="B186" s="66"/>
      <c r="C186" s="66"/>
      <c r="D186" s="66"/>
      <c r="E186" s="66"/>
      <c r="F186" s="66"/>
      <c r="G186" s="66"/>
      <c r="H186" s="66"/>
      <c r="I186" s="66"/>
      <c r="J186" s="66"/>
      <c r="K186" s="66"/>
      <c r="L186" s="66"/>
      <c r="M186" s="66"/>
      <c r="N186" s="66"/>
      <c r="O186" s="66"/>
      <c r="P186" s="66"/>
      <c r="Q186" s="66"/>
      <c r="R186" s="66"/>
      <c r="S186" s="66"/>
      <c r="T186" s="66"/>
      <c r="U186" s="66"/>
      <c r="V186" s="66"/>
      <c r="W186" s="66"/>
      <c r="X186" s="66"/>
      <c r="Y186" s="66"/>
      <c r="Z186" s="66"/>
      <c r="AA186" s="66"/>
      <c r="AB186" s="66"/>
    </row>
    <row r="187" spans="1:28">
      <c r="A187" s="66"/>
      <c r="B187" s="66"/>
      <c r="C187" s="66"/>
      <c r="D187" s="66"/>
      <c r="E187" s="66"/>
      <c r="F187" s="66"/>
      <c r="G187" s="66"/>
      <c r="H187" s="66"/>
      <c r="I187" s="66"/>
      <c r="J187" s="66"/>
      <c r="K187" s="66"/>
      <c r="L187" s="66"/>
      <c r="M187" s="66"/>
      <c r="N187" s="66"/>
      <c r="O187" s="66"/>
      <c r="P187" s="66"/>
      <c r="Q187" s="66"/>
      <c r="R187" s="66"/>
      <c r="S187" s="66"/>
      <c r="T187" s="66"/>
      <c r="U187" s="66"/>
      <c r="V187" s="66"/>
      <c r="W187" s="66"/>
      <c r="X187" s="66"/>
      <c r="Y187" s="66"/>
      <c r="Z187" s="66"/>
      <c r="AA187" s="66"/>
      <c r="AB187" s="66"/>
    </row>
    <row r="188" spans="1:28">
      <c r="A188" s="66"/>
      <c r="B188" s="66"/>
      <c r="C188" s="66"/>
      <c r="D188" s="66"/>
      <c r="E188" s="66"/>
      <c r="F188" s="66"/>
      <c r="G188" s="66"/>
      <c r="H188" s="66"/>
      <c r="I188" s="66"/>
      <c r="J188" s="66"/>
      <c r="K188" s="66"/>
      <c r="L188" s="66"/>
      <c r="M188" s="66"/>
      <c r="N188" s="66"/>
      <c r="O188" s="66"/>
      <c r="P188" s="66"/>
      <c r="Q188" s="66"/>
      <c r="R188" s="66"/>
      <c r="S188" s="66"/>
      <c r="T188" s="66"/>
      <c r="U188" s="66"/>
      <c r="V188" s="66"/>
      <c r="W188" s="66"/>
      <c r="X188" s="66"/>
      <c r="Y188" s="66"/>
      <c r="Z188" s="66"/>
      <c r="AA188" s="66"/>
      <c r="AB188" s="66"/>
    </row>
    <row r="189" spans="1:28">
      <c r="A189" s="66"/>
      <c r="B189" s="66"/>
      <c r="C189" s="66"/>
      <c r="D189" s="66"/>
      <c r="E189" s="66"/>
      <c r="F189" s="66"/>
      <c r="G189" s="66"/>
      <c r="H189" s="66"/>
      <c r="I189" s="66"/>
      <c r="J189" s="66"/>
      <c r="K189" s="66"/>
      <c r="L189" s="66"/>
      <c r="M189" s="66"/>
      <c r="N189" s="66"/>
      <c r="O189" s="66"/>
      <c r="P189" s="66"/>
      <c r="Q189" s="66"/>
      <c r="R189" s="66"/>
      <c r="S189" s="66"/>
      <c r="T189" s="66"/>
      <c r="U189" s="66"/>
      <c r="V189" s="66"/>
      <c r="W189" s="66"/>
      <c r="X189" s="66"/>
      <c r="Y189" s="66"/>
      <c r="Z189" s="66"/>
      <c r="AA189" s="66"/>
      <c r="AB189" s="66"/>
    </row>
    <row r="190" spans="1:28">
      <c r="A190" s="66"/>
      <c r="B190" s="66"/>
      <c r="C190" s="66"/>
      <c r="D190" s="66"/>
      <c r="E190" s="66"/>
      <c r="F190" s="66"/>
      <c r="G190" s="66"/>
      <c r="H190" s="66"/>
      <c r="I190" s="66"/>
      <c r="J190" s="66"/>
      <c r="K190" s="66"/>
      <c r="L190" s="66"/>
      <c r="M190" s="66"/>
      <c r="N190" s="66"/>
      <c r="O190" s="66"/>
      <c r="P190" s="66"/>
      <c r="Q190" s="66"/>
      <c r="R190" s="66"/>
      <c r="S190" s="66"/>
      <c r="T190" s="66"/>
      <c r="U190" s="66"/>
      <c r="V190" s="66"/>
      <c r="W190" s="66"/>
      <c r="X190" s="66"/>
      <c r="Y190" s="66"/>
      <c r="Z190" s="66"/>
      <c r="AA190" s="66"/>
      <c r="AB190" s="66"/>
    </row>
    <row r="191" spans="1:28">
      <c r="A191" s="66"/>
      <c r="B191" s="66"/>
      <c r="C191" s="66"/>
      <c r="D191" s="66"/>
      <c r="E191" s="66"/>
      <c r="F191" s="66"/>
      <c r="G191" s="66"/>
      <c r="H191" s="66"/>
      <c r="I191" s="66"/>
      <c r="J191" s="66"/>
      <c r="K191" s="66"/>
      <c r="L191" s="66"/>
      <c r="M191" s="66"/>
      <c r="N191" s="66"/>
      <c r="O191" s="66"/>
      <c r="P191" s="66"/>
      <c r="Q191" s="66"/>
      <c r="R191" s="66"/>
      <c r="S191" s="66"/>
      <c r="T191" s="66"/>
      <c r="U191" s="66"/>
      <c r="V191" s="66"/>
      <c r="W191" s="66"/>
      <c r="X191" s="66"/>
      <c r="Y191" s="66"/>
      <c r="Z191" s="66"/>
      <c r="AA191" s="66"/>
      <c r="AB191" s="66"/>
    </row>
    <row r="192" spans="1:28">
      <c r="A192" s="66"/>
      <c r="B192" s="66"/>
      <c r="C192" s="66"/>
      <c r="D192" s="66"/>
      <c r="E192" s="66"/>
      <c r="F192" s="66"/>
      <c r="G192" s="66"/>
      <c r="H192" s="66"/>
      <c r="I192" s="66"/>
      <c r="J192" s="66"/>
      <c r="K192" s="66"/>
      <c r="L192" s="66"/>
      <c r="M192" s="66"/>
      <c r="N192" s="66"/>
      <c r="O192" s="66"/>
      <c r="P192" s="66"/>
      <c r="Q192" s="66"/>
      <c r="R192" s="66"/>
      <c r="S192" s="66"/>
      <c r="T192" s="66"/>
      <c r="U192" s="66"/>
      <c r="V192" s="66"/>
      <c r="W192" s="66"/>
      <c r="X192" s="66"/>
      <c r="Y192" s="66"/>
      <c r="Z192" s="66"/>
      <c r="AA192" s="66"/>
      <c r="AB192" s="66"/>
    </row>
    <row r="193" spans="1:28">
      <c r="A193" s="66"/>
      <c r="B193" s="66"/>
      <c r="C193" s="66"/>
      <c r="D193" s="66"/>
      <c r="E193" s="66"/>
      <c r="F193" s="66"/>
      <c r="G193" s="66"/>
      <c r="H193" s="66"/>
      <c r="I193" s="66"/>
      <c r="J193" s="66"/>
      <c r="K193" s="66"/>
      <c r="L193" s="66"/>
      <c r="M193" s="66"/>
      <c r="N193" s="66"/>
      <c r="O193" s="66"/>
      <c r="P193" s="66"/>
      <c r="Q193" s="66"/>
      <c r="R193" s="66"/>
      <c r="S193" s="66"/>
      <c r="T193" s="66"/>
      <c r="U193" s="66"/>
      <c r="V193" s="66"/>
      <c r="W193" s="66"/>
      <c r="X193" s="66"/>
      <c r="Y193" s="66"/>
      <c r="Z193" s="66"/>
      <c r="AA193" s="66"/>
      <c r="AB193" s="66"/>
    </row>
    <row r="194" spans="1:28">
      <c r="A194" s="66"/>
      <c r="B194" s="66"/>
      <c r="C194" s="66"/>
      <c r="D194" s="66"/>
      <c r="E194" s="66"/>
      <c r="F194" s="66"/>
      <c r="G194" s="66"/>
      <c r="H194" s="66"/>
      <c r="I194" s="66"/>
      <c r="J194" s="66"/>
      <c r="K194" s="66"/>
      <c r="L194" s="66"/>
      <c r="M194" s="66"/>
      <c r="N194" s="66"/>
      <c r="O194" s="66"/>
      <c r="P194" s="66"/>
      <c r="Q194" s="66"/>
      <c r="R194" s="66"/>
      <c r="S194" s="66"/>
      <c r="T194" s="66"/>
      <c r="U194" s="66"/>
      <c r="V194" s="66"/>
      <c r="W194" s="66"/>
      <c r="X194" s="66"/>
      <c r="Y194" s="66"/>
      <c r="Z194" s="66"/>
      <c r="AA194" s="66"/>
      <c r="AB194" s="66"/>
    </row>
    <row r="195" spans="1:28">
      <c r="A195" s="66"/>
      <c r="B195" s="66"/>
      <c r="C195" s="66"/>
      <c r="D195" s="66"/>
      <c r="E195" s="66"/>
      <c r="F195" s="66"/>
      <c r="G195" s="66"/>
      <c r="H195" s="66"/>
      <c r="I195" s="66"/>
      <c r="J195" s="66"/>
      <c r="K195" s="66"/>
      <c r="L195" s="66"/>
      <c r="M195" s="66"/>
      <c r="N195" s="66"/>
      <c r="O195" s="66"/>
      <c r="P195" s="66"/>
      <c r="Q195" s="66"/>
      <c r="R195" s="66"/>
      <c r="S195" s="66"/>
      <c r="T195" s="66"/>
      <c r="U195" s="66"/>
      <c r="V195" s="66"/>
      <c r="W195" s="66"/>
      <c r="X195" s="66"/>
      <c r="Y195" s="66"/>
      <c r="Z195" s="66"/>
      <c r="AA195" s="66"/>
      <c r="AB195" s="66"/>
    </row>
    <row r="196" spans="1:28">
      <c r="A196" s="66"/>
      <c r="B196" s="66"/>
      <c r="C196" s="66"/>
      <c r="D196" s="66"/>
      <c r="E196" s="66"/>
      <c r="F196" s="66"/>
      <c r="G196" s="66"/>
      <c r="H196" s="66"/>
      <c r="I196" s="66"/>
      <c r="J196" s="66"/>
      <c r="K196" s="66"/>
      <c r="L196" s="66"/>
      <c r="M196" s="66"/>
      <c r="N196" s="66"/>
      <c r="O196" s="66"/>
      <c r="P196" s="66"/>
      <c r="Q196" s="66"/>
      <c r="R196" s="66"/>
      <c r="S196" s="66"/>
      <c r="T196" s="66"/>
      <c r="U196" s="66"/>
      <c r="V196" s="66"/>
      <c r="W196" s="66"/>
      <c r="X196" s="66"/>
      <c r="Y196" s="66"/>
      <c r="Z196" s="66"/>
      <c r="AA196" s="66"/>
      <c r="AB196" s="66"/>
    </row>
    <row r="197" spans="1:28">
      <c r="A197" s="66"/>
      <c r="B197" s="66"/>
      <c r="C197" s="66"/>
      <c r="D197" s="66"/>
      <c r="E197" s="66"/>
      <c r="F197" s="66"/>
      <c r="G197" s="66"/>
      <c r="H197" s="66"/>
      <c r="I197" s="66"/>
      <c r="J197" s="66"/>
      <c r="K197" s="66"/>
      <c r="L197" s="66"/>
      <c r="M197" s="66"/>
      <c r="N197" s="66"/>
      <c r="O197" s="66"/>
      <c r="P197" s="66"/>
      <c r="Q197" s="66"/>
      <c r="R197" s="66"/>
      <c r="S197" s="66"/>
      <c r="T197" s="66"/>
      <c r="U197" s="66"/>
      <c r="V197" s="66"/>
      <c r="W197" s="66"/>
      <c r="X197" s="66"/>
      <c r="Y197" s="66"/>
      <c r="Z197" s="66"/>
      <c r="AA197" s="66"/>
      <c r="AB197" s="66"/>
    </row>
    <row r="198" spans="1:28">
      <c r="A198" s="66"/>
      <c r="B198" s="66"/>
      <c r="C198" s="66"/>
      <c r="D198" s="66"/>
      <c r="E198" s="66"/>
      <c r="F198" s="66"/>
      <c r="G198" s="66"/>
      <c r="H198" s="66"/>
      <c r="I198" s="66"/>
      <c r="J198" s="66"/>
      <c r="K198" s="66"/>
      <c r="L198" s="66"/>
      <c r="M198" s="66"/>
      <c r="N198" s="66"/>
      <c r="O198" s="66"/>
      <c r="P198" s="66"/>
      <c r="Q198" s="66"/>
      <c r="R198" s="66"/>
      <c r="S198" s="66"/>
      <c r="T198" s="66"/>
      <c r="U198" s="66"/>
      <c r="V198" s="66"/>
      <c r="W198" s="66"/>
      <c r="X198" s="66"/>
      <c r="Y198" s="66"/>
      <c r="Z198" s="66"/>
      <c r="AA198" s="66"/>
      <c r="AB198" s="66"/>
    </row>
    <row r="199" spans="1:28">
      <c r="A199" s="66"/>
      <c r="B199" s="66"/>
      <c r="C199" s="66"/>
      <c r="D199" s="66"/>
      <c r="E199" s="66"/>
      <c r="F199" s="66"/>
      <c r="G199" s="66"/>
      <c r="H199" s="66"/>
      <c r="I199" s="66"/>
      <c r="J199" s="66"/>
      <c r="K199" s="66"/>
      <c r="L199" s="66"/>
      <c r="M199" s="66"/>
      <c r="N199" s="66"/>
      <c r="O199" s="66"/>
      <c r="P199" s="66"/>
      <c r="Q199" s="66"/>
      <c r="R199" s="66"/>
      <c r="S199" s="66"/>
      <c r="T199" s="66"/>
      <c r="U199" s="66"/>
      <c r="V199" s="66"/>
      <c r="W199" s="66"/>
      <c r="X199" s="66"/>
      <c r="Y199" s="66"/>
      <c r="Z199" s="66"/>
      <c r="AA199" s="66"/>
      <c r="AB199" s="66"/>
    </row>
    <row r="200" spans="1:28">
      <c r="A200" s="66"/>
      <c r="B200" s="66"/>
      <c r="C200" s="66"/>
      <c r="D200" s="66"/>
      <c r="E200" s="66"/>
      <c r="F200" s="66"/>
      <c r="G200" s="66"/>
      <c r="H200" s="66"/>
      <c r="I200" s="66"/>
      <c r="J200" s="66"/>
      <c r="K200" s="66"/>
      <c r="L200" s="66"/>
      <c r="M200" s="66"/>
      <c r="N200" s="66"/>
      <c r="O200" s="66"/>
      <c r="P200" s="66"/>
      <c r="Q200" s="66"/>
      <c r="R200" s="66"/>
      <c r="S200" s="66"/>
      <c r="T200" s="66"/>
      <c r="U200" s="66"/>
      <c r="V200" s="66"/>
      <c r="W200" s="66"/>
      <c r="X200" s="66"/>
      <c r="Y200" s="66"/>
      <c r="Z200" s="66"/>
      <c r="AA200" s="66"/>
      <c r="AB200" s="66"/>
    </row>
    <row r="201" spans="1:28">
      <c r="A201" s="66"/>
      <c r="B201" s="66"/>
      <c r="C201" s="66"/>
      <c r="D201" s="66"/>
      <c r="E201" s="66"/>
      <c r="F201" s="66"/>
      <c r="G201" s="66"/>
      <c r="H201" s="66"/>
      <c r="I201" s="66"/>
      <c r="J201" s="66"/>
      <c r="K201" s="66"/>
      <c r="L201" s="66"/>
      <c r="M201" s="66"/>
      <c r="N201" s="66"/>
      <c r="O201" s="66"/>
      <c r="P201" s="66"/>
      <c r="Q201" s="66"/>
      <c r="R201" s="66"/>
      <c r="S201" s="66"/>
      <c r="T201" s="66"/>
      <c r="U201" s="66"/>
      <c r="V201" s="66"/>
      <c r="W201" s="66"/>
      <c r="X201" s="66"/>
      <c r="Y201" s="66"/>
      <c r="Z201" s="66"/>
      <c r="AA201" s="66"/>
      <c r="AB201" s="66"/>
    </row>
    <row r="202" spans="1:28">
      <c r="A202" s="66"/>
      <c r="B202" s="66"/>
      <c r="C202" s="66"/>
      <c r="D202" s="66"/>
      <c r="E202" s="66"/>
      <c r="F202" s="66"/>
      <c r="G202" s="66"/>
      <c r="H202" s="66"/>
      <c r="I202" s="66"/>
      <c r="J202" s="66"/>
      <c r="K202" s="66"/>
      <c r="L202" s="66"/>
      <c r="M202" s="66"/>
      <c r="N202" s="66"/>
      <c r="O202" s="66"/>
      <c r="P202" s="66"/>
      <c r="Q202" s="66"/>
      <c r="R202" s="66"/>
      <c r="S202" s="66"/>
      <c r="T202" s="66"/>
      <c r="U202" s="66"/>
      <c r="V202" s="66"/>
      <c r="W202" s="66"/>
      <c r="X202" s="66"/>
      <c r="Y202" s="66"/>
      <c r="Z202" s="66"/>
      <c r="AA202" s="66"/>
      <c r="AB202" s="66"/>
    </row>
    <row r="203" spans="1:28">
      <c r="A203" s="66"/>
      <c r="B203" s="66"/>
      <c r="C203" s="66"/>
      <c r="D203" s="66"/>
      <c r="E203" s="66"/>
      <c r="F203" s="66"/>
      <c r="G203" s="66"/>
      <c r="H203" s="66"/>
      <c r="I203" s="66"/>
      <c r="J203" s="66"/>
      <c r="K203" s="66"/>
      <c r="L203" s="66"/>
      <c r="M203" s="66"/>
      <c r="N203" s="66"/>
      <c r="O203" s="66"/>
      <c r="P203" s="66"/>
      <c r="Q203" s="66"/>
      <c r="R203" s="66"/>
      <c r="S203" s="66"/>
      <c r="T203" s="66"/>
      <c r="U203" s="66"/>
      <c r="V203" s="66"/>
      <c r="W203" s="66"/>
      <c r="X203" s="66"/>
      <c r="Y203" s="66"/>
      <c r="Z203" s="66"/>
      <c r="AA203" s="66"/>
      <c r="AB203" s="66"/>
    </row>
    <row r="204" spans="1:28">
      <c r="A204" s="66"/>
      <c r="B204" s="66"/>
      <c r="C204" s="66"/>
      <c r="D204" s="66"/>
      <c r="E204" s="66"/>
      <c r="F204" s="66"/>
      <c r="G204" s="66"/>
      <c r="H204" s="66"/>
      <c r="I204" s="66"/>
      <c r="J204" s="66"/>
      <c r="K204" s="66"/>
      <c r="L204" s="66"/>
      <c r="M204" s="66"/>
      <c r="N204" s="66"/>
      <c r="O204" s="66"/>
      <c r="P204" s="66"/>
      <c r="Q204" s="66"/>
      <c r="R204" s="66"/>
      <c r="S204" s="66"/>
      <c r="T204" s="66"/>
      <c r="U204" s="66"/>
      <c r="V204" s="66"/>
      <c r="W204" s="66"/>
      <c r="X204" s="66"/>
      <c r="Y204" s="66"/>
      <c r="Z204" s="66"/>
      <c r="AA204" s="66"/>
      <c r="AB204" s="66"/>
    </row>
    <row r="205" spans="1:28">
      <c r="A205" s="66"/>
      <c r="B205" s="66"/>
      <c r="C205" s="66"/>
      <c r="D205" s="66"/>
      <c r="E205" s="66"/>
      <c r="F205" s="66"/>
      <c r="G205" s="66"/>
      <c r="H205" s="66"/>
      <c r="I205" s="66"/>
      <c r="J205" s="66"/>
      <c r="K205" s="66"/>
      <c r="L205" s="66"/>
      <c r="M205" s="66"/>
      <c r="N205" s="66"/>
      <c r="O205" s="66"/>
      <c r="P205" s="66"/>
      <c r="Q205" s="66"/>
      <c r="R205" s="66"/>
      <c r="S205" s="66"/>
      <c r="T205" s="66"/>
      <c r="U205" s="66"/>
      <c r="V205" s="66"/>
      <c r="W205" s="66"/>
      <c r="X205" s="66"/>
      <c r="Y205" s="66"/>
      <c r="Z205" s="66"/>
      <c r="AA205" s="66"/>
      <c r="AB205" s="66"/>
    </row>
    <row r="206" spans="1:28">
      <c r="A206" s="66"/>
      <c r="B206" s="66"/>
      <c r="C206" s="66"/>
      <c r="D206" s="66"/>
      <c r="E206" s="66"/>
      <c r="F206" s="66"/>
      <c r="G206" s="66"/>
      <c r="H206" s="66"/>
      <c r="I206" s="66"/>
      <c r="J206" s="66"/>
      <c r="K206" s="66"/>
      <c r="L206" s="66"/>
      <c r="M206" s="66"/>
      <c r="N206" s="66"/>
      <c r="O206" s="66"/>
      <c r="P206" s="66"/>
      <c r="Q206" s="66"/>
      <c r="R206" s="66"/>
      <c r="S206" s="66"/>
      <c r="T206" s="66"/>
      <c r="U206" s="66"/>
      <c r="V206" s="66"/>
      <c r="W206" s="66"/>
      <c r="X206" s="66"/>
      <c r="Y206" s="66"/>
      <c r="Z206" s="66"/>
      <c r="AA206" s="66"/>
      <c r="AB206" s="66"/>
    </row>
    <row r="207" spans="1:28">
      <c r="A207" s="66"/>
      <c r="B207" s="66"/>
      <c r="C207" s="66"/>
      <c r="D207" s="66"/>
      <c r="E207" s="66"/>
      <c r="F207" s="66"/>
      <c r="G207" s="66"/>
      <c r="H207" s="66"/>
      <c r="I207" s="66"/>
      <c r="J207" s="66"/>
      <c r="K207" s="66"/>
      <c r="L207" s="66"/>
      <c r="M207" s="66"/>
      <c r="N207" s="66"/>
      <c r="O207" s="66"/>
      <c r="P207" s="66"/>
      <c r="Q207" s="66"/>
      <c r="R207" s="66"/>
      <c r="S207" s="66"/>
      <c r="T207" s="66"/>
      <c r="U207" s="66"/>
      <c r="V207" s="66"/>
      <c r="W207" s="66"/>
      <c r="X207" s="66"/>
      <c r="Y207" s="66"/>
      <c r="Z207" s="66"/>
      <c r="AA207" s="66"/>
      <c r="AB207" s="66"/>
    </row>
    <row r="208" spans="1:28">
      <c r="A208" s="66"/>
      <c r="B208" s="66"/>
      <c r="C208" s="66"/>
      <c r="D208" s="66"/>
      <c r="E208" s="66"/>
      <c r="F208" s="66"/>
      <c r="G208" s="66"/>
      <c r="H208" s="66"/>
      <c r="I208" s="66"/>
      <c r="J208" s="66"/>
      <c r="K208" s="66"/>
      <c r="L208" s="66"/>
      <c r="M208" s="66"/>
      <c r="N208" s="66"/>
      <c r="O208" s="66"/>
      <c r="P208" s="66"/>
      <c r="Q208" s="66"/>
      <c r="R208" s="66"/>
      <c r="S208" s="66"/>
      <c r="T208" s="66"/>
      <c r="U208" s="66"/>
      <c r="V208" s="66"/>
      <c r="W208" s="66"/>
      <c r="X208" s="66"/>
      <c r="Y208" s="66"/>
      <c r="Z208" s="66"/>
      <c r="AA208" s="66"/>
      <c r="AB208" s="66"/>
    </row>
    <row r="209" spans="1:28">
      <c r="A209" s="66"/>
      <c r="B209" s="66"/>
      <c r="C209" s="66"/>
      <c r="D209" s="66"/>
      <c r="E209" s="66"/>
      <c r="F209" s="66"/>
      <c r="G209" s="66"/>
      <c r="H209" s="66"/>
      <c r="I209" s="66"/>
      <c r="J209" s="66"/>
      <c r="K209" s="66"/>
      <c r="L209" s="66"/>
      <c r="M209" s="66"/>
      <c r="N209" s="66"/>
      <c r="O209" s="66"/>
      <c r="P209" s="66"/>
      <c r="Q209" s="66"/>
      <c r="R209" s="66"/>
      <c r="S209" s="66"/>
      <c r="T209" s="66"/>
      <c r="U209" s="66"/>
      <c r="V209" s="66"/>
      <c r="W209" s="66"/>
      <c r="X209" s="66"/>
      <c r="Y209" s="66"/>
      <c r="Z209" s="66"/>
      <c r="AA209" s="66"/>
      <c r="AB209" s="66"/>
    </row>
    <row r="210" spans="1:28">
      <c r="A210" s="66"/>
      <c r="B210" s="66"/>
      <c r="C210" s="66"/>
      <c r="D210" s="66"/>
      <c r="E210" s="66"/>
      <c r="F210" s="66"/>
      <c r="G210" s="66"/>
      <c r="H210" s="66"/>
      <c r="I210" s="66"/>
      <c r="J210" s="66"/>
      <c r="K210" s="66"/>
      <c r="L210" s="66"/>
      <c r="M210" s="66"/>
      <c r="N210" s="66"/>
      <c r="O210" s="66"/>
      <c r="P210" s="66"/>
      <c r="Q210" s="66"/>
      <c r="R210" s="66"/>
      <c r="S210" s="66"/>
      <c r="T210" s="66"/>
      <c r="U210" s="66"/>
      <c r="V210" s="66"/>
      <c r="W210" s="66"/>
      <c r="X210" s="66"/>
      <c r="Y210" s="66"/>
      <c r="Z210" s="66"/>
      <c r="AA210" s="66"/>
      <c r="AB210" s="66"/>
    </row>
    <row r="211" spans="1:28">
      <c r="A211" s="66"/>
      <c r="B211" s="66"/>
      <c r="C211" s="66"/>
      <c r="D211" s="66"/>
      <c r="E211" s="66"/>
      <c r="F211" s="66"/>
      <c r="G211" s="66"/>
      <c r="H211" s="66"/>
      <c r="I211" s="66"/>
      <c r="J211" s="66"/>
      <c r="K211" s="66"/>
      <c r="L211" s="66"/>
      <c r="M211" s="66"/>
      <c r="N211" s="66"/>
      <c r="O211" s="66"/>
      <c r="P211" s="66"/>
      <c r="Q211" s="66"/>
      <c r="R211" s="66"/>
      <c r="S211" s="66"/>
      <c r="T211" s="66"/>
      <c r="U211" s="66"/>
      <c r="V211" s="66"/>
      <c r="W211" s="66"/>
      <c r="X211" s="66"/>
      <c r="Y211" s="66"/>
      <c r="Z211" s="66"/>
      <c r="AA211" s="66"/>
      <c r="AB211" s="66"/>
    </row>
    <row r="212" spans="1:28">
      <c r="A212" s="66"/>
      <c r="B212" s="66"/>
      <c r="C212" s="66"/>
      <c r="D212" s="66"/>
      <c r="E212" s="66"/>
      <c r="F212" s="66"/>
      <c r="G212" s="66"/>
      <c r="H212" s="66"/>
      <c r="I212" s="66"/>
      <c r="J212" s="66"/>
      <c r="K212" s="66"/>
      <c r="L212" s="66"/>
      <c r="M212" s="66"/>
      <c r="N212" s="66"/>
      <c r="O212" s="66"/>
      <c r="P212" s="66"/>
      <c r="Q212" s="66"/>
      <c r="R212" s="66"/>
      <c r="S212" s="66"/>
      <c r="T212" s="66"/>
      <c r="U212" s="66"/>
      <c r="V212" s="66"/>
      <c r="W212" s="66"/>
      <c r="X212" s="66"/>
      <c r="Y212" s="66"/>
      <c r="Z212" s="66"/>
      <c r="AA212" s="66"/>
      <c r="AB212" s="66"/>
    </row>
    <row r="213" spans="1:28">
      <c r="A213" s="66"/>
      <c r="B213" s="66"/>
      <c r="C213" s="66"/>
      <c r="D213" s="66"/>
      <c r="E213" s="66"/>
      <c r="F213" s="66"/>
      <c r="G213" s="66"/>
      <c r="H213" s="66"/>
      <c r="I213" s="66"/>
      <c r="J213" s="66"/>
      <c r="K213" s="66"/>
      <c r="L213" s="66"/>
      <c r="M213" s="66"/>
      <c r="N213" s="66"/>
      <c r="O213" s="66"/>
      <c r="P213" s="66"/>
      <c r="Q213" s="66"/>
      <c r="R213" s="66"/>
      <c r="S213" s="66"/>
      <c r="T213" s="66"/>
      <c r="U213" s="66"/>
      <c r="V213" s="66"/>
      <c r="W213" s="66"/>
      <c r="X213" s="66"/>
      <c r="Y213" s="66"/>
      <c r="Z213" s="66"/>
      <c r="AA213" s="66"/>
      <c r="AB213" s="66"/>
    </row>
    <row r="214" spans="1:28">
      <c r="A214" s="66"/>
      <c r="B214" s="66"/>
      <c r="C214" s="66"/>
      <c r="D214" s="66"/>
      <c r="E214" s="66"/>
      <c r="F214" s="66"/>
      <c r="G214" s="66"/>
      <c r="H214" s="66"/>
      <c r="I214" s="66"/>
      <c r="J214" s="66"/>
      <c r="K214" s="66"/>
      <c r="L214" s="66"/>
      <c r="M214" s="66"/>
      <c r="N214" s="66"/>
      <c r="O214" s="66"/>
      <c r="P214" s="66"/>
      <c r="Q214" s="66"/>
      <c r="R214" s="66"/>
      <c r="S214" s="66"/>
      <c r="T214" s="66"/>
      <c r="U214" s="66"/>
      <c r="V214" s="66"/>
      <c r="W214" s="66"/>
      <c r="X214" s="66"/>
      <c r="Y214" s="66"/>
      <c r="Z214" s="66"/>
      <c r="AA214" s="66"/>
      <c r="AB214" s="66"/>
    </row>
    <row r="215" spans="1:28">
      <c r="A215" s="66"/>
      <c r="B215" s="66"/>
      <c r="C215" s="66"/>
      <c r="D215" s="66"/>
      <c r="E215" s="66"/>
      <c r="F215" s="66"/>
      <c r="G215" s="66"/>
      <c r="H215" s="66"/>
      <c r="I215" s="66"/>
      <c r="J215" s="66"/>
      <c r="K215" s="66"/>
      <c r="L215" s="66"/>
      <c r="M215" s="66"/>
      <c r="N215" s="66"/>
      <c r="O215" s="66"/>
      <c r="P215" s="66"/>
      <c r="Q215" s="66"/>
      <c r="R215" s="66"/>
      <c r="S215" s="66"/>
      <c r="T215" s="66"/>
      <c r="U215" s="66"/>
      <c r="V215" s="66"/>
      <c r="W215" s="66"/>
      <c r="X215" s="66"/>
      <c r="Y215" s="66"/>
      <c r="Z215" s="66"/>
      <c r="AA215" s="66"/>
      <c r="AB215" s="66"/>
    </row>
    <row r="216" spans="1:28">
      <c r="A216" s="66"/>
      <c r="B216" s="66"/>
      <c r="C216" s="66"/>
      <c r="D216" s="66"/>
      <c r="E216" s="66"/>
      <c r="F216" s="66"/>
      <c r="G216" s="66"/>
      <c r="H216" s="66"/>
      <c r="I216" s="66"/>
      <c r="J216" s="66"/>
      <c r="K216" s="66"/>
      <c r="L216" s="66"/>
      <c r="M216" s="66"/>
      <c r="N216" s="66"/>
      <c r="O216" s="66"/>
      <c r="P216" s="66"/>
      <c r="Q216" s="66"/>
      <c r="R216" s="66"/>
      <c r="S216" s="66"/>
      <c r="T216" s="66"/>
      <c r="U216" s="66"/>
      <c r="V216" s="66"/>
      <c r="W216" s="66"/>
      <c r="X216" s="66"/>
      <c r="Y216" s="66"/>
      <c r="Z216" s="66"/>
      <c r="AA216" s="66"/>
      <c r="AB216" s="66"/>
    </row>
    <row r="217" spans="1:28">
      <c r="A217" s="66"/>
      <c r="B217" s="66"/>
      <c r="C217" s="66"/>
      <c r="D217" s="66"/>
      <c r="E217" s="66"/>
      <c r="F217" s="66"/>
      <c r="G217" s="66"/>
      <c r="H217" s="66"/>
      <c r="I217" s="66"/>
      <c r="J217" s="66"/>
      <c r="K217" s="66"/>
      <c r="L217" s="66"/>
      <c r="M217" s="66"/>
      <c r="N217" s="66"/>
      <c r="O217" s="66"/>
      <c r="P217" s="66"/>
      <c r="Q217" s="66"/>
      <c r="R217" s="66"/>
      <c r="S217" s="66"/>
      <c r="T217" s="66"/>
      <c r="U217" s="66"/>
      <c r="V217" s="66"/>
      <c r="W217" s="66"/>
      <c r="X217" s="66"/>
      <c r="Y217" s="66"/>
      <c r="Z217" s="66"/>
      <c r="AA217" s="66"/>
      <c r="AB217" s="66"/>
    </row>
    <row r="218" spans="1:28">
      <c r="A218" s="66"/>
      <c r="B218" s="66"/>
      <c r="C218" s="66"/>
      <c r="D218" s="66"/>
      <c r="E218" s="66"/>
      <c r="F218" s="66"/>
      <c r="G218" s="66"/>
      <c r="H218" s="66"/>
      <c r="I218" s="66"/>
      <c r="J218" s="66"/>
      <c r="K218" s="66"/>
      <c r="L218" s="66"/>
      <c r="M218" s="66"/>
      <c r="N218" s="66"/>
      <c r="O218" s="66"/>
      <c r="P218" s="66"/>
      <c r="Q218" s="66"/>
      <c r="R218" s="66"/>
      <c r="S218" s="66"/>
      <c r="T218" s="66"/>
      <c r="U218" s="66"/>
      <c r="V218" s="66"/>
      <c r="W218" s="66"/>
      <c r="X218" s="66"/>
      <c r="Y218" s="66"/>
      <c r="Z218" s="66"/>
      <c r="AA218" s="66"/>
      <c r="AB218" s="66"/>
    </row>
    <row r="219" spans="1:28">
      <c r="A219" s="66"/>
      <c r="B219" s="66"/>
      <c r="C219" s="66"/>
      <c r="D219" s="66"/>
      <c r="E219" s="66"/>
      <c r="F219" s="66"/>
      <c r="G219" s="66"/>
      <c r="H219" s="66"/>
      <c r="I219" s="66"/>
      <c r="J219" s="66"/>
      <c r="K219" s="66"/>
      <c r="L219" s="66"/>
      <c r="M219" s="66"/>
      <c r="N219" s="66"/>
      <c r="O219" s="66"/>
      <c r="P219" s="66"/>
      <c r="Q219" s="66"/>
      <c r="R219" s="66"/>
      <c r="S219" s="66"/>
      <c r="T219" s="66"/>
      <c r="U219" s="66"/>
      <c r="V219" s="66"/>
      <c r="W219" s="66"/>
      <c r="X219" s="66"/>
      <c r="Y219" s="66"/>
      <c r="Z219" s="66"/>
      <c r="AA219" s="66"/>
      <c r="AB219" s="66"/>
    </row>
    <row r="220" spans="1:28">
      <c r="A220" s="66"/>
      <c r="B220" s="66"/>
      <c r="C220" s="66"/>
      <c r="D220" s="66"/>
      <c r="E220" s="66"/>
      <c r="F220" s="66"/>
      <c r="G220" s="66"/>
      <c r="H220" s="66"/>
      <c r="I220" s="66"/>
      <c r="J220" s="66"/>
      <c r="K220" s="66"/>
      <c r="L220" s="66"/>
      <c r="M220" s="66"/>
      <c r="N220" s="66"/>
      <c r="O220" s="66"/>
      <c r="P220" s="66"/>
      <c r="Q220" s="66"/>
      <c r="R220" s="66"/>
      <c r="S220" s="66"/>
      <c r="T220" s="66"/>
      <c r="U220" s="66"/>
      <c r="V220" s="66"/>
      <c r="W220" s="66"/>
      <c r="X220" s="66"/>
      <c r="Y220" s="66"/>
      <c r="Z220" s="66"/>
      <c r="AA220" s="66"/>
      <c r="AB220" s="66"/>
    </row>
    <row r="221" spans="1:28">
      <c r="A221" s="66"/>
      <c r="B221" s="66"/>
      <c r="C221" s="66"/>
      <c r="D221" s="66"/>
      <c r="E221" s="66"/>
      <c r="F221" s="66"/>
      <c r="G221" s="66"/>
      <c r="H221" s="66"/>
      <c r="I221" s="66"/>
      <c r="J221" s="66"/>
      <c r="K221" s="66"/>
      <c r="L221" s="66"/>
      <c r="M221" s="66"/>
      <c r="N221" s="66"/>
      <c r="O221" s="66"/>
      <c r="P221" s="66"/>
      <c r="Q221" s="66"/>
      <c r="R221" s="66"/>
      <c r="S221" s="66"/>
      <c r="T221" s="66"/>
      <c r="U221" s="66"/>
      <c r="V221" s="66"/>
      <c r="W221" s="66"/>
      <c r="X221" s="66"/>
      <c r="Y221" s="66"/>
      <c r="Z221" s="66"/>
      <c r="AA221" s="66"/>
      <c r="AB221" s="66"/>
    </row>
    <row r="222" spans="1:28">
      <c r="A222" s="66"/>
      <c r="B222" s="66"/>
      <c r="C222" s="66"/>
      <c r="D222" s="66"/>
      <c r="E222" s="66"/>
      <c r="F222" s="66"/>
      <c r="G222" s="66"/>
      <c r="H222" s="66"/>
      <c r="I222" s="66"/>
      <c r="J222" s="66"/>
      <c r="K222" s="66"/>
      <c r="L222" s="66"/>
      <c r="M222" s="66"/>
      <c r="N222" s="66"/>
      <c r="O222" s="66"/>
      <c r="P222" s="66"/>
      <c r="Q222" s="66"/>
      <c r="R222" s="66"/>
      <c r="S222" s="66"/>
      <c r="T222" s="66"/>
      <c r="U222" s="66"/>
      <c r="V222" s="66"/>
      <c r="W222" s="66"/>
      <c r="X222" s="66"/>
      <c r="Y222" s="66"/>
      <c r="Z222" s="66"/>
      <c r="AA222" s="66"/>
      <c r="AB222" s="66"/>
    </row>
    <row r="223" spans="1:28">
      <c r="A223" s="66"/>
      <c r="B223" s="66"/>
      <c r="C223" s="66"/>
      <c r="D223" s="66"/>
      <c r="E223" s="66"/>
      <c r="F223" s="66"/>
      <c r="G223" s="66"/>
      <c r="H223" s="66"/>
      <c r="I223" s="66"/>
      <c r="J223" s="66"/>
      <c r="K223" s="66"/>
      <c r="L223" s="66"/>
      <c r="M223" s="66"/>
      <c r="N223" s="66"/>
      <c r="O223" s="66"/>
      <c r="P223" s="66"/>
      <c r="Q223" s="66"/>
      <c r="R223" s="66"/>
      <c r="S223" s="66"/>
      <c r="T223" s="66"/>
      <c r="U223" s="66"/>
      <c r="V223" s="66"/>
      <c r="W223" s="66"/>
      <c r="X223" s="66"/>
      <c r="Y223" s="66"/>
      <c r="Z223" s="66"/>
      <c r="AA223" s="66"/>
      <c r="AB223" s="66"/>
    </row>
    <row r="224" spans="1:28">
      <c r="A224" s="66"/>
      <c r="B224" s="66"/>
      <c r="C224" s="66"/>
      <c r="D224" s="66"/>
      <c r="E224" s="66"/>
      <c r="F224" s="66"/>
      <c r="G224" s="66"/>
      <c r="H224" s="66"/>
      <c r="I224" s="66"/>
      <c r="J224" s="66"/>
      <c r="K224" s="66"/>
      <c r="L224" s="66"/>
      <c r="M224" s="66"/>
      <c r="N224" s="66"/>
      <c r="O224" s="66"/>
      <c r="P224" s="66"/>
      <c r="Q224" s="66"/>
      <c r="R224" s="66"/>
      <c r="S224" s="66"/>
      <c r="T224" s="66"/>
      <c r="U224" s="66"/>
      <c r="V224" s="66"/>
      <c r="W224" s="66"/>
      <c r="X224" s="66"/>
      <c r="Y224" s="66"/>
      <c r="Z224" s="66"/>
      <c r="AA224" s="66"/>
      <c r="AB224" s="66"/>
    </row>
    <row r="225" spans="1:28">
      <c r="A225" s="66"/>
      <c r="B225" s="66"/>
      <c r="C225" s="66"/>
      <c r="D225" s="66"/>
      <c r="E225" s="66"/>
      <c r="F225" s="66"/>
      <c r="G225" s="66"/>
      <c r="H225" s="66"/>
      <c r="I225" s="66"/>
      <c r="J225" s="66"/>
      <c r="K225" s="66"/>
      <c r="L225" s="66"/>
      <c r="M225" s="66"/>
      <c r="N225" s="66"/>
      <c r="O225" s="66"/>
      <c r="P225" s="66"/>
      <c r="Q225" s="66"/>
      <c r="R225" s="66"/>
      <c r="S225" s="66"/>
      <c r="T225" s="66"/>
      <c r="U225" s="66"/>
      <c r="V225" s="66"/>
      <c r="W225" s="66"/>
      <c r="X225" s="66"/>
      <c r="Y225" s="66"/>
      <c r="Z225" s="66"/>
      <c r="AA225" s="66"/>
      <c r="AB225" s="66"/>
    </row>
    <row r="226" spans="1:28">
      <c r="A226" s="66"/>
      <c r="B226" s="66"/>
      <c r="C226" s="66"/>
      <c r="D226" s="66"/>
      <c r="E226" s="66"/>
      <c r="F226" s="66"/>
      <c r="G226" s="66"/>
      <c r="H226" s="66"/>
      <c r="I226" s="66"/>
      <c r="J226" s="66"/>
      <c r="K226" s="66"/>
      <c r="L226" s="66"/>
      <c r="M226" s="66"/>
      <c r="N226" s="66"/>
      <c r="O226" s="66"/>
      <c r="P226" s="66"/>
      <c r="Q226" s="66"/>
      <c r="R226" s="66"/>
      <c r="S226" s="66"/>
      <c r="T226" s="66"/>
      <c r="U226" s="66"/>
      <c r="V226" s="66"/>
      <c r="W226" s="66"/>
      <c r="X226" s="66"/>
      <c r="Y226" s="66"/>
      <c r="Z226" s="66"/>
      <c r="AA226" s="66"/>
      <c r="AB226" s="66"/>
    </row>
    <row r="227" spans="1:28">
      <c r="A227" s="66"/>
      <c r="B227" s="66"/>
      <c r="C227" s="66"/>
      <c r="D227" s="66"/>
      <c r="E227" s="66"/>
      <c r="F227" s="66"/>
      <c r="G227" s="66"/>
      <c r="H227" s="66"/>
      <c r="I227" s="66"/>
      <c r="J227" s="66"/>
      <c r="K227" s="66"/>
      <c r="L227" s="66"/>
      <c r="M227" s="66"/>
      <c r="N227" s="66"/>
      <c r="O227" s="66"/>
      <c r="P227" s="66"/>
      <c r="Q227" s="66"/>
      <c r="R227" s="66"/>
      <c r="S227" s="66"/>
      <c r="T227" s="66"/>
      <c r="U227" s="66"/>
      <c r="V227" s="66"/>
      <c r="W227" s="66"/>
      <c r="X227" s="66"/>
      <c r="Y227" s="66"/>
      <c r="Z227" s="66"/>
      <c r="AA227" s="66"/>
      <c r="AB227" s="66"/>
    </row>
    <row r="228" spans="1:28">
      <c r="A228" s="66"/>
      <c r="B228" s="66"/>
      <c r="C228" s="66"/>
      <c r="D228" s="66"/>
      <c r="E228" s="66"/>
      <c r="F228" s="66"/>
      <c r="G228" s="66"/>
      <c r="H228" s="66"/>
      <c r="I228" s="66"/>
      <c r="J228" s="66"/>
      <c r="K228" s="66"/>
      <c r="L228" s="66"/>
      <c r="M228" s="66"/>
      <c r="N228" s="66"/>
      <c r="O228" s="66"/>
      <c r="P228" s="66"/>
      <c r="Q228" s="66"/>
      <c r="R228" s="66"/>
      <c r="S228" s="66"/>
      <c r="T228" s="66"/>
      <c r="U228" s="66"/>
      <c r="V228" s="66"/>
      <c r="W228" s="66"/>
      <c r="X228" s="66"/>
      <c r="Y228" s="66"/>
      <c r="Z228" s="66"/>
      <c r="AA228" s="66"/>
      <c r="AB228" s="66"/>
    </row>
    <row r="229" spans="1:28">
      <c r="A229" s="66"/>
      <c r="B229" s="66"/>
      <c r="C229" s="66"/>
      <c r="D229" s="66"/>
      <c r="E229" s="66"/>
      <c r="F229" s="66"/>
      <c r="G229" s="66"/>
      <c r="H229" s="66"/>
      <c r="I229" s="66"/>
      <c r="J229" s="66"/>
      <c r="K229" s="66"/>
      <c r="L229" s="66"/>
      <c r="M229" s="66"/>
      <c r="N229" s="66"/>
      <c r="O229" s="66"/>
      <c r="P229" s="66"/>
      <c r="Q229" s="66"/>
      <c r="R229" s="66"/>
      <c r="S229" s="66"/>
      <c r="T229" s="66"/>
      <c r="U229" s="66"/>
      <c r="V229" s="66"/>
      <c r="W229" s="66"/>
      <c r="X229" s="66"/>
      <c r="Y229" s="66"/>
      <c r="Z229" s="66"/>
      <c r="AA229" s="66"/>
      <c r="AB229" s="66"/>
    </row>
    <row r="230" spans="1:28">
      <c r="A230" s="66"/>
      <c r="B230" s="66"/>
      <c r="C230" s="66"/>
      <c r="D230" s="66"/>
      <c r="E230" s="66"/>
      <c r="F230" s="66"/>
      <c r="G230" s="66"/>
      <c r="H230" s="66"/>
      <c r="I230" s="66"/>
      <c r="J230" s="66"/>
      <c r="K230" s="66"/>
      <c r="L230" s="66"/>
      <c r="M230" s="66"/>
      <c r="N230" s="66"/>
      <c r="O230" s="66"/>
      <c r="P230" s="66"/>
      <c r="Q230" s="66"/>
      <c r="R230" s="66"/>
      <c r="S230" s="66"/>
      <c r="T230" s="66"/>
      <c r="U230" s="66"/>
      <c r="V230" s="66"/>
      <c r="W230" s="66"/>
      <c r="X230" s="66"/>
      <c r="Y230" s="66"/>
      <c r="Z230" s="66"/>
      <c r="AA230" s="66"/>
      <c r="AB230" s="66"/>
    </row>
    <row r="231" spans="1:28">
      <c r="A231" s="66"/>
      <c r="B231" s="66"/>
      <c r="C231" s="66"/>
      <c r="D231" s="66"/>
      <c r="E231" s="66"/>
      <c r="F231" s="66"/>
      <c r="G231" s="66"/>
      <c r="H231" s="66"/>
      <c r="I231" s="66"/>
      <c r="J231" s="66"/>
      <c r="K231" s="66"/>
      <c r="L231" s="66"/>
      <c r="M231" s="66"/>
      <c r="N231" s="66"/>
      <c r="O231" s="66"/>
      <c r="P231" s="66"/>
      <c r="Q231" s="66"/>
      <c r="R231" s="66"/>
      <c r="S231" s="66"/>
      <c r="T231" s="66"/>
      <c r="U231" s="66"/>
      <c r="V231" s="66"/>
      <c r="W231" s="66"/>
      <c r="X231" s="66"/>
      <c r="Y231" s="66"/>
      <c r="Z231" s="66"/>
      <c r="AA231" s="66"/>
      <c r="AB231" s="66"/>
    </row>
    <row r="232" spans="1:28">
      <c r="A232" s="66"/>
      <c r="B232" s="66"/>
      <c r="C232" s="66"/>
      <c r="D232" s="66"/>
      <c r="E232" s="66"/>
      <c r="F232" s="66"/>
      <c r="G232" s="66"/>
      <c r="H232" s="66"/>
      <c r="I232" s="66"/>
      <c r="J232" s="66"/>
      <c r="K232" s="66"/>
      <c r="L232" s="66"/>
      <c r="M232" s="66"/>
      <c r="N232" s="66"/>
      <c r="O232" s="66"/>
      <c r="P232" s="66"/>
      <c r="Q232" s="66"/>
      <c r="R232" s="66"/>
      <c r="S232" s="66"/>
      <c r="T232" s="66"/>
      <c r="U232" s="66"/>
      <c r="V232" s="66"/>
      <c r="W232" s="66"/>
      <c r="X232" s="66"/>
      <c r="Y232" s="66"/>
      <c r="Z232" s="66"/>
      <c r="AA232" s="66"/>
      <c r="AB232" s="66"/>
    </row>
    <row r="233" spans="1:28">
      <c r="A233" s="66"/>
      <c r="B233" s="66"/>
      <c r="C233" s="66"/>
      <c r="D233" s="66"/>
      <c r="E233" s="66"/>
      <c r="F233" s="66"/>
      <c r="G233" s="66"/>
      <c r="H233" s="66"/>
      <c r="I233" s="66"/>
      <c r="J233" s="66"/>
      <c r="K233" s="66"/>
      <c r="L233" s="66"/>
      <c r="M233" s="66"/>
      <c r="N233" s="66"/>
      <c r="O233" s="66"/>
      <c r="P233" s="66"/>
      <c r="Q233" s="66"/>
      <c r="R233" s="66"/>
      <c r="S233" s="66"/>
      <c r="T233" s="66"/>
      <c r="U233" s="66"/>
      <c r="V233" s="66"/>
      <c r="W233" s="66"/>
      <c r="X233" s="66"/>
      <c r="Y233" s="66"/>
      <c r="Z233" s="66"/>
      <c r="AA233" s="66"/>
      <c r="AB233" s="66"/>
    </row>
    <row r="234" spans="1:28">
      <c r="A234" s="66"/>
      <c r="B234" s="66"/>
      <c r="C234" s="66"/>
      <c r="D234" s="66"/>
      <c r="E234" s="66"/>
      <c r="F234" s="66"/>
      <c r="G234" s="66"/>
      <c r="H234" s="66"/>
      <c r="I234" s="66"/>
      <c r="J234" s="66"/>
      <c r="K234" s="66"/>
      <c r="L234" s="66"/>
      <c r="M234" s="66"/>
      <c r="N234" s="66"/>
      <c r="O234" s="66"/>
      <c r="P234" s="66"/>
      <c r="Q234" s="66"/>
      <c r="R234" s="66"/>
      <c r="S234" s="66"/>
      <c r="T234" s="66"/>
      <c r="U234" s="66"/>
      <c r="V234" s="66"/>
      <c r="W234" s="66"/>
      <c r="X234" s="66"/>
      <c r="Y234" s="66"/>
      <c r="Z234" s="66"/>
      <c r="AA234" s="66"/>
      <c r="AB234" s="66"/>
    </row>
    <row r="235" spans="1:28">
      <c r="A235" s="66"/>
      <c r="B235" s="66"/>
      <c r="C235" s="66"/>
      <c r="D235" s="66"/>
      <c r="E235" s="66"/>
      <c r="F235" s="66"/>
      <c r="G235" s="66"/>
      <c r="H235" s="66"/>
      <c r="I235" s="66"/>
      <c r="J235" s="66"/>
      <c r="K235" s="66"/>
      <c r="L235" s="66"/>
      <c r="M235" s="66"/>
      <c r="N235" s="66"/>
      <c r="O235" s="66"/>
      <c r="P235" s="66"/>
      <c r="Q235" s="66"/>
      <c r="R235" s="66"/>
      <c r="S235" s="66"/>
      <c r="T235" s="66"/>
      <c r="U235" s="66"/>
      <c r="V235" s="66"/>
      <c r="W235" s="66"/>
      <c r="X235" s="66"/>
      <c r="Y235" s="66"/>
      <c r="Z235" s="66"/>
      <c r="AA235" s="66"/>
      <c r="AB235" s="66"/>
    </row>
    <row r="236" spans="1:28">
      <c r="A236" s="66"/>
      <c r="B236" s="66"/>
      <c r="C236" s="66"/>
      <c r="D236" s="66"/>
      <c r="E236" s="66"/>
      <c r="F236" s="66"/>
      <c r="G236" s="66"/>
      <c r="H236" s="66"/>
      <c r="I236" s="66"/>
      <c r="J236" s="66"/>
      <c r="K236" s="66"/>
      <c r="L236" s="66"/>
      <c r="M236" s="66"/>
      <c r="N236" s="66"/>
      <c r="O236" s="66"/>
      <c r="P236" s="66"/>
      <c r="Q236" s="66"/>
      <c r="R236" s="66"/>
      <c r="S236" s="66"/>
      <c r="T236" s="66"/>
      <c r="U236" s="66"/>
      <c r="V236" s="66"/>
      <c r="W236" s="66"/>
      <c r="X236" s="66"/>
      <c r="Y236" s="66"/>
      <c r="Z236" s="66"/>
      <c r="AA236" s="66"/>
      <c r="AB236" s="66"/>
    </row>
    <row r="237" spans="1:28">
      <c r="A237" s="66"/>
      <c r="B237" s="66"/>
      <c r="C237" s="66"/>
      <c r="D237" s="66"/>
      <c r="E237" s="66"/>
      <c r="F237" s="66"/>
      <c r="G237" s="66"/>
      <c r="H237" s="66"/>
      <c r="I237" s="66"/>
      <c r="J237" s="66"/>
      <c r="K237" s="66"/>
      <c r="L237" s="66"/>
      <c r="M237" s="66"/>
      <c r="N237" s="66"/>
      <c r="O237" s="66"/>
      <c r="P237" s="66"/>
      <c r="Q237" s="66"/>
      <c r="R237" s="66"/>
      <c r="S237" s="66"/>
      <c r="T237" s="66"/>
      <c r="U237" s="66"/>
      <c r="V237" s="66"/>
      <c r="W237" s="66"/>
      <c r="X237" s="66"/>
      <c r="Y237" s="66"/>
      <c r="Z237" s="66"/>
      <c r="AA237" s="66"/>
      <c r="AB237" s="66"/>
    </row>
    <row r="238" spans="1:28">
      <c r="A238" s="66"/>
      <c r="B238" s="66"/>
      <c r="C238" s="66"/>
      <c r="D238" s="66"/>
      <c r="E238" s="66"/>
      <c r="F238" s="66"/>
      <c r="G238" s="66"/>
      <c r="H238" s="66"/>
      <c r="I238" s="66"/>
      <c r="J238" s="66"/>
      <c r="K238" s="66"/>
      <c r="L238" s="66"/>
      <c r="M238" s="66"/>
      <c r="N238" s="66"/>
      <c r="O238" s="66"/>
      <c r="P238" s="66"/>
      <c r="Q238" s="66"/>
      <c r="R238" s="66"/>
      <c r="S238" s="66"/>
      <c r="T238" s="66"/>
      <c r="U238" s="66"/>
      <c r="V238" s="66"/>
      <c r="W238" s="66"/>
      <c r="X238" s="66"/>
      <c r="Y238" s="66"/>
      <c r="Z238" s="66"/>
      <c r="AA238" s="66"/>
      <c r="AB238" s="66"/>
    </row>
    <row r="239" spans="1:28">
      <c r="A239" s="66"/>
      <c r="B239" s="66"/>
      <c r="C239" s="66"/>
      <c r="D239" s="66"/>
      <c r="E239" s="66"/>
      <c r="F239" s="66"/>
      <c r="G239" s="66"/>
      <c r="H239" s="66"/>
      <c r="I239" s="66"/>
      <c r="J239" s="66"/>
      <c r="K239" s="66"/>
      <c r="L239" s="66"/>
      <c r="M239" s="66"/>
      <c r="N239" s="66"/>
      <c r="O239" s="66"/>
      <c r="P239" s="66"/>
      <c r="Q239" s="66"/>
      <c r="R239" s="66"/>
      <c r="S239" s="66"/>
      <c r="T239" s="66"/>
      <c r="U239" s="66"/>
      <c r="V239" s="66"/>
      <c r="W239" s="66"/>
      <c r="X239" s="66"/>
      <c r="Y239" s="66"/>
      <c r="Z239" s="66"/>
      <c r="AA239" s="66"/>
      <c r="AB239" s="66"/>
    </row>
    <row r="240" spans="1:28">
      <c r="A240" s="66"/>
      <c r="B240" s="66"/>
      <c r="C240" s="66"/>
      <c r="D240" s="66"/>
      <c r="E240" s="66"/>
      <c r="F240" s="66"/>
      <c r="G240" s="66"/>
      <c r="H240" s="66"/>
      <c r="I240" s="66"/>
      <c r="J240" s="66"/>
      <c r="K240" s="66"/>
      <c r="L240" s="66"/>
      <c r="M240" s="66"/>
      <c r="N240" s="66"/>
      <c r="O240" s="66"/>
      <c r="P240" s="66"/>
      <c r="Q240" s="66"/>
      <c r="R240" s="66"/>
      <c r="S240" s="66"/>
      <c r="T240" s="66"/>
      <c r="U240" s="66"/>
      <c r="V240" s="66"/>
      <c r="W240" s="66"/>
      <c r="X240" s="66"/>
      <c r="Y240" s="66"/>
      <c r="Z240" s="66"/>
      <c r="AA240" s="66"/>
      <c r="AB240" s="66"/>
    </row>
    <row r="241" spans="1:28">
      <c r="A241" s="66"/>
      <c r="B241" s="66"/>
      <c r="C241" s="66"/>
      <c r="D241" s="66"/>
      <c r="E241" s="66"/>
      <c r="F241" s="66"/>
      <c r="G241" s="66"/>
      <c r="H241" s="66"/>
      <c r="I241" s="66"/>
      <c r="J241" s="66"/>
      <c r="K241" s="66"/>
      <c r="L241" s="66"/>
      <c r="M241" s="66"/>
      <c r="N241" s="66"/>
      <c r="O241" s="66"/>
      <c r="P241" s="66"/>
      <c r="Q241" s="66"/>
      <c r="R241" s="66"/>
      <c r="S241" s="66"/>
      <c r="T241" s="66"/>
      <c r="U241" s="66"/>
      <c r="V241" s="66"/>
      <c r="W241" s="66"/>
      <c r="X241" s="66"/>
      <c r="Y241" s="66"/>
      <c r="Z241" s="66"/>
      <c r="AA241" s="66"/>
      <c r="AB241" s="66"/>
    </row>
    <row r="242" spans="1:28">
      <c r="A242" s="66"/>
      <c r="B242" s="66"/>
      <c r="C242" s="66"/>
      <c r="D242" s="66"/>
      <c r="E242" s="66"/>
      <c r="F242" s="66"/>
      <c r="G242" s="66"/>
      <c r="H242" s="66"/>
      <c r="I242" s="66"/>
      <c r="J242" s="66"/>
      <c r="K242" s="66"/>
      <c r="L242" s="66"/>
      <c r="M242" s="66"/>
      <c r="N242" s="66"/>
      <c r="O242" s="66"/>
      <c r="P242" s="66"/>
      <c r="Q242" s="66"/>
      <c r="R242" s="66"/>
      <c r="S242" s="66"/>
      <c r="T242" s="66"/>
      <c r="U242" s="66"/>
      <c r="V242" s="66"/>
      <c r="W242" s="66"/>
      <c r="X242" s="66"/>
      <c r="Y242" s="66"/>
      <c r="Z242" s="66"/>
      <c r="AA242" s="66"/>
      <c r="AB242" s="66"/>
    </row>
    <row r="243" spans="1:28">
      <c r="A243" s="66"/>
      <c r="B243" s="66"/>
      <c r="C243" s="66"/>
      <c r="D243" s="66"/>
      <c r="E243" s="66"/>
      <c r="F243" s="66"/>
      <c r="G243" s="66"/>
      <c r="H243" s="66"/>
      <c r="I243" s="66"/>
      <c r="J243" s="66"/>
      <c r="K243" s="66"/>
      <c r="L243" s="66"/>
      <c r="M243" s="66"/>
      <c r="N243" s="66"/>
      <c r="O243" s="66"/>
      <c r="P243" s="66"/>
      <c r="Q243" s="66"/>
      <c r="R243" s="66"/>
      <c r="S243" s="66"/>
      <c r="T243" s="66"/>
      <c r="U243" s="66"/>
      <c r="V243" s="66"/>
      <c r="W243" s="66"/>
      <c r="X243" s="66"/>
      <c r="Y243" s="66"/>
      <c r="Z243" s="66"/>
      <c r="AA243" s="66"/>
      <c r="AB243" s="66"/>
    </row>
    <row r="244" spans="1:28">
      <c r="A244" s="66"/>
      <c r="B244" s="66"/>
      <c r="C244" s="66"/>
      <c r="D244" s="66"/>
      <c r="E244" s="66"/>
      <c r="F244" s="66"/>
      <c r="G244" s="66"/>
      <c r="H244" s="66"/>
      <c r="I244" s="66"/>
      <c r="J244" s="66"/>
      <c r="K244" s="66"/>
      <c r="L244" s="66"/>
      <c r="M244" s="66"/>
      <c r="N244" s="66"/>
      <c r="O244" s="66"/>
      <c r="P244" s="66"/>
      <c r="Q244" s="66"/>
      <c r="R244" s="66"/>
      <c r="S244" s="66"/>
      <c r="T244" s="66"/>
      <c r="U244" s="66"/>
      <c r="V244" s="66"/>
      <c r="W244" s="66"/>
      <c r="X244" s="66"/>
      <c r="Y244" s="66"/>
      <c r="Z244" s="66"/>
      <c r="AA244" s="66"/>
      <c r="AB244" s="66"/>
    </row>
    <row r="245" spans="1:28">
      <c r="A245" s="66"/>
      <c r="B245" s="66"/>
      <c r="C245" s="66"/>
      <c r="D245" s="66"/>
      <c r="E245" s="66"/>
      <c r="F245" s="66"/>
      <c r="G245" s="66"/>
      <c r="H245" s="66"/>
      <c r="I245" s="66"/>
      <c r="J245" s="66"/>
      <c r="K245" s="66"/>
      <c r="L245" s="66"/>
      <c r="M245" s="66"/>
      <c r="N245" s="66"/>
      <c r="O245" s="66"/>
      <c r="P245" s="66"/>
      <c r="Q245" s="66"/>
      <c r="R245" s="66"/>
      <c r="S245" s="66"/>
      <c r="T245" s="66"/>
      <c r="U245" s="66"/>
      <c r="V245" s="66"/>
      <c r="W245" s="66"/>
      <c r="X245" s="66"/>
      <c r="Y245" s="66"/>
      <c r="Z245" s="66"/>
      <c r="AA245" s="66"/>
      <c r="AB245" s="66"/>
    </row>
    <row r="246" spans="1:28">
      <c r="A246" s="66"/>
      <c r="B246" s="66"/>
      <c r="C246" s="66"/>
      <c r="D246" s="66"/>
      <c r="E246" s="66"/>
      <c r="F246" s="66"/>
      <c r="G246" s="66"/>
      <c r="H246" s="66"/>
      <c r="I246" s="66"/>
      <c r="J246" s="66"/>
      <c r="K246" s="66"/>
      <c r="L246" s="66"/>
      <c r="M246" s="66"/>
      <c r="N246" s="66"/>
      <c r="O246" s="66"/>
      <c r="P246" s="66"/>
      <c r="Q246" s="66"/>
      <c r="R246" s="66"/>
      <c r="S246" s="66"/>
      <c r="T246" s="66"/>
      <c r="U246" s="66"/>
      <c r="V246" s="66"/>
      <c r="W246" s="66"/>
      <c r="X246" s="66"/>
      <c r="Y246" s="66"/>
      <c r="Z246" s="66"/>
      <c r="AA246" s="66"/>
      <c r="AB246" s="66"/>
    </row>
    <row r="247" spans="1:28">
      <c r="A247" s="66"/>
      <c r="B247" s="66"/>
      <c r="C247" s="66"/>
      <c r="D247" s="66"/>
      <c r="E247" s="66"/>
      <c r="F247" s="66"/>
      <c r="G247" s="66"/>
      <c r="H247" s="66"/>
      <c r="I247" s="66"/>
      <c r="J247" s="66"/>
      <c r="K247" s="66"/>
      <c r="L247" s="66"/>
      <c r="M247" s="66"/>
      <c r="N247" s="66"/>
      <c r="O247" s="66"/>
      <c r="P247" s="66"/>
      <c r="Q247" s="66"/>
      <c r="R247" s="66"/>
      <c r="S247" s="66"/>
      <c r="T247" s="66"/>
      <c r="U247" s="66"/>
      <c r="V247" s="66"/>
      <c r="W247" s="66"/>
      <c r="X247" s="66"/>
      <c r="Y247" s="66"/>
      <c r="Z247" s="66"/>
      <c r="AA247" s="66"/>
      <c r="AB247" s="66"/>
    </row>
    <row r="248" spans="1:28">
      <c r="A248" s="66"/>
      <c r="B248" s="66"/>
      <c r="C248" s="66"/>
      <c r="D248" s="66"/>
      <c r="E248" s="66"/>
      <c r="F248" s="66"/>
      <c r="G248" s="66"/>
      <c r="H248" s="66"/>
      <c r="I248" s="66"/>
      <c r="J248" s="66"/>
      <c r="K248" s="66"/>
      <c r="L248" s="66"/>
      <c r="M248" s="66"/>
      <c r="N248" s="66"/>
      <c r="O248" s="66"/>
      <c r="P248" s="66"/>
      <c r="Q248" s="66"/>
      <c r="R248" s="66"/>
      <c r="S248" s="66"/>
      <c r="T248" s="66"/>
      <c r="U248" s="66"/>
      <c r="V248" s="66"/>
      <c r="W248" s="66"/>
      <c r="X248" s="66"/>
      <c r="Y248" s="66"/>
      <c r="Z248" s="66"/>
      <c r="AA248" s="66"/>
      <c r="AB248" s="66"/>
    </row>
    <row r="249" spans="1:28">
      <c r="A249" s="66"/>
      <c r="B249" s="66"/>
      <c r="C249" s="66"/>
      <c r="D249" s="66"/>
      <c r="E249" s="66"/>
      <c r="F249" s="66"/>
      <c r="G249" s="66"/>
      <c r="H249" s="66"/>
      <c r="I249" s="66"/>
      <c r="J249" s="66"/>
      <c r="K249" s="66"/>
      <c r="L249" s="66"/>
      <c r="M249" s="66"/>
      <c r="N249" s="66"/>
      <c r="O249" s="66"/>
      <c r="P249" s="66"/>
      <c r="Q249" s="66"/>
      <c r="R249" s="66"/>
      <c r="S249" s="66"/>
      <c r="T249" s="66"/>
      <c r="U249" s="66"/>
      <c r="V249" s="66"/>
      <c r="W249" s="66"/>
      <c r="X249" s="66"/>
      <c r="Y249" s="66"/>
      <c r="Z249" s="66"/>
      <c r="AA249" s="66"/>
      <c r="AB249" s="66"/>
    </row>
    <row r="250" spans="1:28">
      <c r="A250" s="66"/>
      <c r="B250" s="66"/>
      <c r="C250" s="66"/>
      <c r="D250" s="66"/>
      <c r="E250" s="66"/>
      <c r="F250" s="66"/>
      <c r="G250" s="66"/>
      <c r="H250" s="66"/>
      <c r="I250" s="66"/>
      <c r="J250" s="66"/>
      <c r="K250" s="66"/>
      <c r="L250" s="66"/>
      <c r="M250" s="66"/>
      <c r="N250" s="66"/>
      <c r="O250" s="66"/>
      <c r="P250" s="66"/>
      <c r="Q250" s="66"/>
      <c r="R250" s="66"/>
      <c r="S250" s="66"/>
      <c r="T250" s="66"/>
      <c r="U250" s="66"/>
      <c r="V250" s="66"/>
      <c r="W250" s="66"/>
      <c r="X250" s="66"/>
      <c r="Y250" s="66"/>
      <c r="Z250" s="66"/>
      <c r="AA250" s="66"/>
      <c r="AB250" s="66"/>
    </row>
    <row r="251" spans="1:28">
      <c r="A251" s="66"/>
      <c r="B251" s="66"/>
      <c r="C251" s="66"/>
      <c r="D251" s="66"/>
      <c r="E251" s="66"/>
      <c r="F251" s="66"/>
      <c r="G251" s="66"/>
      <c r="H251" s="66"/>
      <c r="I251" s="66"/>
      <c r="J251" s="66"/>
      <c r="K251" s="66"/>
      <c r="L251" s="66"/>
      <c r="M251" s="66"/>
      <c r="N251" s="66"/>
      <c r="O251" s="66"/>
      <c r="P251" s="66"/>
      <c r="Q251" s="66"/>
      <c r="R251" s="66"/>
      <c r="S251" s="66"/>
      <c r="T251" s="66"/>
      <c r="U251" s="66"/>
      <c r="V251" s="66"/>
      <c r="W251" s="66"/>
      <c r="X251" s="66"/>
      <c r="Y251" s="66"/>
      <c r="Z251" s="66"/>
      <c r="AA251" s="66"/>
      <c r="AB251" s="66"/>
    </row>
    <row r="252" spans="1:28">
      <c r="A252" s="66"/>
      <c r="B252" s="66"/>
      <c r="C252" s="66"/>
      <c r="D252" s="66"/>
      <c r="E252" s="66"/>
      <c r="F252" s="66"/>
      <c r="G252" s="66"/>
      <c r="H252" s="66"/>
      <c r="I252" s="66"/>
      <c r="J252" s="66"/>
      <c r="K252" s="66"/>
      <c r="L252" s="66"/>
      <c r="M252" s="66"/>
      <c r="N252" s="66"/>
      <c r="O252" s="66"/>
      <c r="P252" s="66"/>
      <c r="Q252" s="66"/>
      <c r="R252" s="66"/>
      <c r="S252" s="66"/>
      <c r="T252" s="66"/>
      <c r="U252" s="66"/>
      <c r="V252" s="66"/>
      <c r="W252" s="66"/>
      <c r="X252" s="66"/>
      <c r="Y252" s="66"/>
      <c r="Z252" s="66"/>
      <c r="AA252" s="66"/>
      <c r="AB252" s="66"/>
    </row>
    <row r="253" spans="1:28">
      <c r="A253" s="66"/>
      <c r="B253" s="66"/>
      <c r="C253" s="66"/>
      <c r="D253" s="66"/>
      <c r="E253" s="66"/>
      <c r="F253" s="66"/>
      <c r="G253" s="66"/>
      <c r="H253" s="66"/>
      <c r="I253" s="66"/>
      <c r="J253" s="66"/>
      <c r="K253" s="66"/>
      <c r="L253" s="66"/>
      <c r="M253" s="66"/>
      <c r="N253" s="66"/>
      <c r="O253" s="66"/>
      <c r="P253" s="66"/>
      <c r="Q253" s="66"/>
      <c r="R253" s="66"/>
      <c r="S253" s="66"/>
      <c r="T253" s="66"/>
      <c r="U253" s="66"/>
      <c r="V253" s="66"/>
      <c r="W253" s="66"/>
      <c r="X253" s="66"/>
      <c r="Y253" s="66"/>
      <c r="Z253" s="66"/>
      <c r="AA253" s="66"/>
      <c r="AB253" s="66"/>
    </row>
    <row r="254" spans="1:28">
      <c r="A254" s="66"/>
      <c r="B254" s="66"/>
      <c r="C254" s="66"/>
      <c r="D254" s="66"/>
      <c r="E254" s="66"/>
      <c r="F254" s="66"/>
      <c r="G254" s="66"/>
      <c r="H254" s="66"/>
      <c r="I254" s="66"/>
      <c r="J254" s="66"/>
      <c r="K254" s="66"/>
      <c r="L254" s="66"/>
      <c r="M254" s="66"/>
      <c r="N254" s="66"/>
      <c r="O254" s="66"/>
      <c r="P254" s="66"/>
      <c r="Q254" s="66"/>
      <c r="R254" s="66"/>
      <c r="S254" s="66"/>
      <c r="T254" s="66"/>
      <c r="U254" s="66"/>
      <c r="V254" s="66"/>
      <c r="W254" s="66"/>
      <c r="X254" s="66"/>
      <c r="Y254" s="66"/>
      <c r="Z254" s="66"/>
      <c r="AA254" s="66"/>
      <c r="AB254" s="66"/>
    </row>
    <row r="255" spans="1:28">
      <c r="A255" s="66"/>
      <c r="B255" s="66"/>
      <c r="C255" s="66"/>
      <c r="D255" s="66"/>
      <c r="E255" s="66"/>
      <c r="F255" s="66"/>
      <c r="G255" s="66"/>
      <c r="H255" s="66"/>
      <c r="I255" s="66"/>
      <c r="J255" s="66"/>
      <c r="K255" s="66"/>
      <c r="L255" s="66"/>
      <c r="M255" s="66"/>
      <c r="N255" s="66"/>
      <c r="O255" s="66"/>
      <c r="P255" s="66"/>
      <c r="Q255" s="66"/>
      <c r="R255" s="66"/>
      <c r="S255" s="66"/>
      <c r="T255" s="66"/>
      <c r="U255" s="66"/>
      <c r="V255" s="66"/>
      <c r="W255" s="66"/>
      <c r="X255" s="66"/>
      <c r="Y255" s="66"/>
      <c r="Z255" s="66"/>
      <c r="AA255" s="66"/>
      <c r="AB255" s="66"/>
    </row>
    <row r="256" spans="1:28">
      <c r="A256" s="66"/>
      <c r="B256" s="66"/>
      <c r="C256" s="66"/>
      <c r="D256" s="66"/>
      <c r="E256" s="66"/>
      <c r="F256" s="66"/>
      <c r="G256" s="66"/>
      <c r="H256" s="66"/>
      <c r="I256" s="66"/>
      <c r="J256" s="66"/>
      <c r="K256" s="66"/>
      <c r="L256" s="66"/>
      <c r="M256" s="66"/>
      <c r="N256" s="66"/>
      <c r="O256" s="66"/>
      <c r="P256" s="66"/>
      <c r="Q256" s="66"/>
      <c r="R256" s="66"/>
      <c r="S256" s="66"/>
      <c r="T256" s="66"/>
      <c r="U256" s="66"/>
      <c r="V256" s="66"/>
      <c r="W256" s="66"/>
      <c r="X256" s="66"/>
      <c r="Y256" s="66"/>
      <c r="Z256" s="66"/>
      <c r="AA256" s="66"/>
      <c r="AB256" s="66"/>
    </row>
    <row r="257" spans="1:28">
      <c r="A257" s="66"/>
      <c r="B257" s="66"/>
      <c r="C257" s="66"/>
      <c r="D257" s="66"/>
      <c r="E257" s="66"/>
      <c r="F257" s="66"/>
      <c r="G257" s="66"/>
      <c r="H257" s="66"/>
      <c r="I257" s="66"/>
      <c r="J257" s="66"/>
      <c r="K257" s="66"/>
      <c r="L257" s="66"/>
      <c r="M257" s="66"/>
      <c r="N257" s="66"/>
      <c r="O257" s="66"/>
      <c r="P257" s="66"/>
      <c r="Q257" s="66"/>
      <c r="R257" s="66"/>
      <c r="S257" s="66"/>
      <c r="T257" s="66"/>
      <c r="U257" s="66"/>
      <c r="V257" s="66"/>
      <c r="W257" s="66"/>
      <c r="X257" s="66"/>
      <c r="Y257" s="66"/>
      <c r="Z257" s="66"/>
      <c r="AA257" s="66"/>
      <c r="AB257" s="66"/>
    </row>
    <row r="258" spans="1:28">
      <c r="A258" s="66"/>
      <c r="B258" s="66"/>
      <c r="C258" s="66"/>
      <c r="D258" s="66"/>
      <c r="E258" s="66"/>
      <c r="F258" s="66"/>
      <c r="G258" s="66"/>
      <c r="H258" s="66"/>
      <c r="I258" s="66"/>
      <c r="J258" s="66"/>
      <c r="K258" s="66"/>
      <c r="L258" s="66"/>
      <c r="M258" s="66"/>
      <c r="N258" s="66"/>
      <c r="O258" s="66"/>
      <c r="P258" s="66"/>
      <c r="Q258" s="66"/>
      <c r="R258" s="66"/>
      <c r="S258" s="66"/>
      <c r="T258" s="66"/>
      <c r="U258" s="66"/>
      <c r="V258" s="66"/>
      <c r="W258" s="66"/>
      <c r="X258" s="66"/>
      <c r="Y258" s="66"/>
      <c r="Z258" s="66"/>
      <c r="AA258" s="66"/>
      <c r="AB258" s="66"/>
    </row>
    <row r="259" spans="1:28">
      <c r="A259" s="66"/>
      <c r="B259" s="66"/>
      <c r="C259" s="66"/>
      <c r="D259" s="66"/>
      <c r="E259" s="66"/>
      <c r="F259" s="66"/>
      <c r="G259" s="66"/>
      <c r="H259" s="66"/>
      <c r="I259" s="66"/>
      <c r="J259" s="66"/>
      <c r="K259" s="66"/>
      <c r="L259" s="66"/>
      <c r="M259" s="66"/>
      <c r="N259" s="66"/>
      <c r="O259" s="66"/>
      <c r="P259" s="66"/>
      <c r="Q259" s="66"/>
      <c r="R259" s="66"/>
      <c r="S259" s="66"/>
      <c r="T259" s="66"/>
      <c r="U259" s="66"/>
      <c r="V259" s="66"/>
      <c r="W259" s="66"/>
      <c r="X259" s="66"/>
      <c r="Y259" s="66"/>
      <c r="Z259" s="66"/>
      <c r="AA259" s="66"/>
      <c r="AB259" s="66"/>
    </row>
    <row r="260" spans="1:28">
      <c r="A260" s="66"/>
      <c r="B260" s="66"/>
      <c r="C260" s="66"/>
      <c r="D260" s="66"/>
      <c r="E260" s="66"/>
      <c r="F260" s="66"/>
      <c r="G260" s="66"/>
      <c r="H260" s="66"/>
      <c r="I260" s="66"/>
      <c r="J260" s="66"/>
      <c r="K260" s="66"/>
      <c r="L260" s="66"/>
      <c r="M260" s="66"/>
      <c r="N260" s="66"/>
      <c r="O260" s="66"/>
      <c r="P260" s="66"/>
      <c r="Q260" s="66"/>
      <c r="R260" s="66"/>
      <c r="S260" s="66"/>
      <c r="T260" s="66"/>
      <c r="U260" s="66"/>
      <c r="V260" s="66"/>
      <c r="W260" s="66"/>
      <c r="X260" s="66"/>
      <c r="Y260" s="66"/>
      <c r="Z260" s="66"/>
      <c r="AA260" s="66"/>
      <c r="AB260" s="66"/>
    </row>
    <row r="261" spans="1:28">
      <c r="A261" s="66"/>
      <c r="B261" s="66"/>
      <c r="C261" s="66"/>
      <c r="D261" s="66"/>
      <c r="E261" s="66"/>
      <c r="F261" s="66"/>
      <c r="G261" s="66"/>
      <c r="H261" s="66"/>
      <c r="I261" s="66"/>
      <c r="J261" s="66"/>
      <c r="K261" s="66"/>
      <c r="L261" s="66"/>
      <c r="M261" s="66"/>
      <c r="N261" s="66"/>
      <c r="O261" s="66"/>
      <c r="P261" s="66"/>
      <c r="Q261" s="66"/>
      <c r="R261" s="66"/>
      <c r="S261" s="66"/>
      <c r="T261" s="66"/>
      <c r="U261" s="66"/>
      <c r="V261" s="66"/>
      <c r="W261" s="66"/>
      <c r="X261" s="66"/>
      <c r="Y261" s="66"/>
      <c r="Z261" s="66"/>
      <c r="AA261" s="66"/>
      <c r="AB261" s="66"/>
    </row>
    <row r="262" spans="1:28">
      <c r="A262" s="66"/>
      <c r="B262" s="66"/>
      <c r="C262" s="66"/>
      <c r="D262" s="66"/>
      <c r="E262" s="66"/>
      <c r="F262" s="66"/>
      <c r="G262" s="66"/>
      <c r="H262" s="66"/>
      <c r="I262" s="66"/>
      <c r="J262" s="66"/>
      <c r="K262" s="66"/>
      <c r="L262" s="66"/>
      <c r="M262" s="66"/>
      <c r="N262" s="66"/>
      <c r="O262" s="66"/>
      <c r="P262" s="66"/>
      <c r="Q262" s="66"/>
      <c r="R262" s="66"/>
      <c r="S262" s="66"/>
      <c r="T262" s="66"/>
      <c r="U262" s="66"/>
      <c r="V262" s="66"/>
      <c r="W262" s="66"/>
      <c r="X262" s="66"/>
      <c r="Y262" s="66"/>
      <c r="Z262" s="66"/>
      <c r="AA262" s="66"/>
      <c r="AB262" s="66"/>
    </row>
    <row r="263" spans="1:28">
      <c r="A263" s="66"/>
      <c r="B263" s="66"/>
      <c r="C263" s="66"/>
      <c r="D263" s="66"/>
      <c r="E263" s="66"/>
      <c r="F263" s="66"/>
      <c r="G263" s="66"/>
      <c r="H263" s="66"/>
      <c r="I263" s="66"/>
      <c r="J263" s="66"/>
      <c r="K263" s="66"/>
      <c r="L263" s="66"/>
      <c r="M263" s="66"/>
      <c r="N263" s="66"/>
      <c r="O263" s="66"/>
      <c r="P263" s="66"/>
      <c r="Q263" s="66"/>
      <c r="R263" s="66"/>
      <c r="S263" s="66"/>
      <c r="T263" s="66"/>
      <c r="U263" s="66"/>
      <c r="V263" s="66"/>
      <c r="W263" s="66"/>
      <c r="X263" s="66"/>
      <c r="Y263" s="66"/>
      <c r="Z263" s="66"/>
      <c r="AA263" s="66"/>
      <c r="AB263" s="66"/>
    </row>
    <row r="264" spans="1:28">
      <c r="A264" s="66"/>
      <c r="B264" s="66"/>
      <c r="C264" s="66"/>
      <c r="D264" s="66"/>
      <c r="E264" s="66"/>
      <c r="F264" s="66"/>
      <c r="G264" s="66"/>
      <c r="H264" s="66"/>
      <c r="I264" s="66"/>
      <c r="J264" s="66"/>
      <c r="K264" s="66"/>
      <c r="L264" s="66"/>
      <c r="M264" s="66"/>
      <c r="N264" s="66"/>
      <c r="O264" s="66"/>
      <c r="P264" s="66"/>
      <c r="Q264" s="66"/>
      <c r="R264" s="66"/>
      <c r="S264" s="66"/>
      <c r="T264" s="66"/>
      <c r="U264" s="66"/>
      <c r="V264" s="66"/>
      <c r="W264" s="66"/>
      <c r="X264" s="66"/>
      <c r="Y264" s="66"/>
      <c r="Z264" s="66"/>
      <c r="AA264" s="66"/>
      <c r="AB264" s="66"/>
    </row>
    <row r="265" spans="1:28">
      <c r="A265" s="66"/>
      <c r="B265" s="66"/>
      <c r="C265" s="66"/>
      <c r="D265" s="66"/>
      <c r="E265" s="66"/>
      <c r="F265" s="66"/>
      <c r="G265" s="66"/>
      <c r="H265" s="66"/>
      <c r="I265" s="66"/>
      <c r="J265" s="66"/>
      <c r="K265" s="66"/>
      <c r="L265" s="66"/>
      <c r="M265" s="66"/>
      <c r="N265" s="66"/>
      <c r="O265" s="66"/>
      <c r="P265" s="66"/>
      <c r="Q265" s="66"/>
      <c r="R265" s="66"/>
      <c r="S265" s="66"/>
      <c r="T265" s="66"/>
      <c r="U265" s="66"/>
      <c r="V265" s="66"/>
      <c r="W265" s="66"/>
      <c r="X265" s="66"/>
      <c r="Y265" s="66"/>
      <c r="Z265" s="66"/>
      <c r="AA265" s="66"/>
      <c r="AB265" s="66"/>
    </row>
    <row r="266" spans="1:28">
      <c r="A266" s="66"/>
      <c r="B266" s="66"/>
      <c r="C266" s="66"/>
      <c r="D266" s="66"/>
      <c r="E266" s="66"/>
      <c r="F266" s="66"/>
      <c r="G266" s="66"/>
      <c r="H266" s="66"/>
      <c r="I266" s="66"/>
      <c r="J266" s="66"/>
      <c r="K266" s="66"/>
      <c r="L266" s="66"/>
      <c r="M266" s="66"/>
      <c r="N266" s="66"/>
      <c r="O266" s="66"/>
      <c r="P266" s="66"/>
      <c r="Q266" s="66"/>
      <c r="R266" s="66"/>
      <c r="S266" s="66"/>
      <c r="T266" s="66"/>
      <c r="U266" s="66"/>
      <c r="V266" s="66"/>
      <c r="W266" s="66"/>
      <c r="X266" s="66"/>
      <c r="Y266" s="66"/>
      <c r="Z266" s="66"/>
      <c r="AA266" s="66"/>
      <c r="AB266" s="66"/>
    </row>
    <row r="267" spans="1:28">
      <c r="A267" s="66"/>
      <c r="B267" s="66"/>
      <c r="C267" s="66"/>
      <c r="D267" s="66"/>
      <c r="E267" s="66"/>
      <c r="F267" s="66"/>
      <c r="G267" s="66"/>
      <c r="H267" s="66"/>
      <c r="I267" s="66"/>
      <c r="J267" s="66"/>
      <c r="K267" s="66"/>
      <c r="L267" s="66"/>
      <c r="M267" s="66"/>
      <c r="N267" s="66"/>
      <c r="O267" s="66"/>
      <c r="P267" s="66"/>
      <c r="Q267" s="66"/>
      <c r="R267" s="66"/>
      <c r="S267" s="66"/>
      <c r="T267" s="66"/>
      <c r="U267" s="66"/>
      <c r="V267" s="66"/>
      <c r="W267" s="66"/>
      <c r="X267" s="66"/>
      <c r="Y267" s="66"/>
      <c r="Z267" s="66"/>
      <c r="AA267" s="66"/>
      <c r="AB267" s="66"/>
    </row>
    <row r="268" spans="1:28">
      <c r="A268" s="66"/>
      <c r="B268" s="66"/>
      <c r="C268" s="66"/>
      <c r="D268" s="66"/>
      <c r="E268" s="66"/>
      <c r="F268" s="66"/>
      <c r="G268" s="66"/>
      <c r="H268" s="66"/>
      <c r="I268" s="66"/>
      <c r="J268" s="66"/>
      <c r="K268" s="66"/>
      <c r="L268" s="66"/>
      <c r="M268" s="66"/>
      <c r="N268" s="66"/>
      <c r="O268" s="66"/>
      <c r="P268" s="66"/>
      <c r="Q268" s="66"/>
      <c r="R268" s="66"/>
      <c r="S268" s="66"/>
      <c r="T268" s="66"/>
      <c r="U268" s="66"/>
      <c r="V268" s="66"/>
      <c r="W268" s="66"/>
      <c r="X268" s="66"/>
      <c r="Y268" s="66"/>
      <c r="Z268" s="66"/>
      <c r="AA268" s="66"/>
      <c r="AB268" s="66"/>
    </row>
    <row r="269" spans="1:28">
      <c r="A269" s="66"/>
      <c r="B269" s="66"/>
      <c r="C269" s="66"/>
      <c r="D269" s="66"/>
      <c r="E269" s="66"/>
      <c r="F269" s="66"/>
      <c r="G269" s="66"/>
      <c r="H269" s="66"/>
      <c r="I269" s="66"/>
      <c r="J269" s="66"/>
      <c r="K269" s="66"/>
      <c r="L269" s="66"/>
      <c r="M269" s="66"/>
      <c r="N269" s="66"/>
      <c r="O269" s="66"/>
      <c r="P269" s="66"/>
      <c r="Q269" s="66"/>
      <c r="R269" s="66"/>
      <c r="S269" s="66"/>
      <c r="T269" s="66"/>
      <c r="U269" s="66"/>
      <c r="V269" s="66"/>
      <c r="W269" s="66"/>
      <c r="X269" s="66"/>
      <c r="Y269" s="66"/>
      <c r="Z269" s="66"/>
      <c r="AA269" s="66"/>
      <c r="AB269" s="66"/>
    </row>
    <row r="270" spans="1:28">
      <c r="A270" s="66"/>
      <c r="B270" s="66"/>
      <c r="C270" s="66"/>
      <c r="D270" s="66"/>
      <c r="E270" s="66"/>
      <c r="F270" s="66"/>
      <c r="G270" s="66"/>
      <c r="H270" s="66"/>
      <c r="I270" s="66"/>
      <c r="J270" s="66"/>
      <c r="K270" s="66"/>
      <c r="L270" s="66"/>
      <c r="M270" s="66"/>
      <c r="N270" s="66"/>
      <c r="O270" s="66"/>
      <c r="P270" s="66"/>
      <c r="Q270" s="66"/>
      <c r="R270" s="66"/>
      <c r="S270" s="66"/>
      <c r="T270" s="66"/>
      <c r="U270" s="66"/>
      <c r="V270" s="66"/>
      <c r="W270" s="66"/>
      <c r="X270" s="66"/>
      <c r="Y270" s="66"/>
      <c r="Z270" s="66"/>
      <c r="AA270" s="66"/>
      <c r="AB270" s="66"/>
    </row>
    <row r="271" spans="1:28">
      <c r="A271" s="66"/>
      <c r="B271" s="66"/>
      <c r="C271" s="66"/>
      <c r="D271" s="66"/>
      <c r="E271" s="66"/>
      <c r="F271" s="66"/>
      <c r="G271" s="66"/>
      <c r="H271" s="66"/>
      <c r="I271" s="66"/>
      <c r="J271" s="66"/>
      <c r="K271" s="66"/>
      <c r="L271" s="66"/>
      <c r="M271" s="66"/>
      <c r="N271" s="66"/>
      <c r="O271" s="66"/>
      <c r="P271" s="66"/>
      <c r="Q271" s="66"/>
      <c r="R271" s="66"/>
      <c r="S271" s="66"/>
      <c r="T271" s="66"/>
      <c r="U271" s="66"/>
      <c r="V271" s="66"/>
      <c r="W271" s="66"/>
      <c r="X271" s="66"/>
      <c r="Y271" s="66"/>
      <c r="Z271" s="66"/>
      <c r="AA271" s="66"/>
      <c r="AB271" s="66"/>
    </row>
    <row r="272" spans="1:28">
      <c r="A272" s="66"/>
      <c r="B272" s="66"/>
      <c r="C272" s="66"/>
      <c r="D272" s="66"/>
      <c r="E272" s="66"/>
      <c r="F272" s="66"/>
      <c r="G272" s="66"/>
      <c r="H272" s="66"/>
      <c r="I272" s="66"/>
      <c r="J272" s="66"/>
      <c r="K272" s="66"/>
      <c r="L272" s="66"/>
      <c r="M272" s="66"/>
      <c r="N272" s="66"/>
      <c r="O272" s="66"/>
      <c r="P272" s="66"/>
      <c r="Q272" s="66"/>
      <c r="R272" s="66"/>
      <c r="S272" s="66"/>
      <c r="T272" s="66"/>
      <c r="U272" s="66"/>
      <c r="V272" s="66"/>
      <c r="W272" s="66"/>
      <c r="X272" s="66"/>
      <c r="Y272" s="66"/>
      <c r="Z272" s="66"/>
      <c r="AA272" s="66"/>
      <c r="AB272" s="66"/>
    </row>
    <row r="273" spans="1:28">
      <c r="A273" s="66"/>
      <c r="B273" s="66"/>
      <c r="C273" s="66"/>
      <c r="D273" s="66"/>
      <c r="E273" s="66"/>
      <c r="F273" s="66"/>
      <c r="G273" s="66"/>
      <c r="H273" s="66"/>
      <c r="I273" s="66"/>
      <c r="J273" s="66"/>
      <c r="K273" s="66"/>
      <c r="L273" s="66"/>
      <c r="M273" s="66"/>
      <c r="N273" s="66"/>
      <c r="O273" s="66"/>
      <c r="P273" s="66"/>
      <c r="Q273" s="66"/>
      <c r="R273" s="66"/>
      <c r="S273" s="66"/>
      <c r="T273" s="66"/>
      <c r="U273" s="66"/>
      <c r="V273" s="66"/>
      <c r="W273" s="66"/>
      <c r="X273" s="66"/>
      <c r="Y273" s="66"/>
      <c r="Z273" s="66"/>
      <c r="AA273" s="66"/>
      <c r="AB273" s="66"/>
    </row>
    <row r="274" spans="1:28">
      <c r="A274" s="66"/>
      <c r="B274" s="66"/>
      <c r="C274" s="66"/>
      <c r="D274" s="66"/>
      <c r="E274" s="66"/>
      <c r="F274" s="66"/>
      <c r="G274" s="66"/>
      <c r="H274" s="66"/>
      <c r="I274" s="66"/>
      <c r="J274" s="66"/>
      <c r="K274" s="66"/>
      <c r="L274" s="66"/>
      <c r="M274" s="66"/>
      <c r="N274" s="66"/>
      <c r="O274" s="66"/>
      <c r="P274" s="66"/>
      <c r="Q274" s="66"/>
      <c r="R274" s="66"/>
      <c r="S274" s="66"/>
      <c r="T274" s="66"/>
      <c r="U274" s="66"/>
      <c r="V274" s="66"/>
      <c r="W274" s="66"/>
      <c r="X274" s="66"/>
      <c r="Y274" s="66"/>
      <c r="Z274" s="66"/>
      <c r="AA274" s="66"/>
      <c r="AB274" s="66"/>
    </row>
    <row r="275" spans="1:28">
      <c r="A275" s="66"/>
      <c r="B275" s="66"/>
      <c r="C275" s="66"/>
      <c r="D275" s="66"/>
      <c r="E275" s="66"/>
      <c r="F275" s="66"/>
      <c r="G275" s="66"/>
      <c r="H275" s="66"/>
      <c r="I275" s="66"/>
      <c r="J275" s="66"/>
      <c r="K275" s="66"/>
      <c r="L275" s="66"/>
      <c r="M275" s="66"/>
      <c r="N275" s="66"/>
      <c r="O275" s="66"/>
      <c r="P275" s="66"/>
      <c r="Q275" s="66"/>
      <c r="R275" s="66"/>
      <c r="S275" s="66"/>
      <c r="T275" s="66"/>
      <c r="U275" s="66"/>
      <c r="V275" s="66"/>
      <c r="W275" s="66"/>
      <c r="X275" s="66"/>
      <c r="Y275" s="66"/>
      <c r="Z275" s="66"/>
      <c r="AA275" s="66"/>
      <c r="AB275" s="66"/>
    </row>
    <row r="276" spans="1:28">
      <c r="A276" s="66"/>
      <c r="B276" s="66"/>
      <c r="C276" s="66"/>
      <c r="D276" s="66"/>
      <c r="E276" s="66"/>
      <c r="F276" s="66"/>
      <c r="G276" s="66"/>
      <c r="H276" s="66"/>
      <c r="I276" s="66"/>
      <c r="J276" s="66"/>
      <c r="K276" s="66"/>
      <c r="L276" s="66"/>
      <c r="M276" s="66"/>
      <c r="N276" s="66"/>
      <c r="O276" s="66"/>
      <c r="P276" s="66"/>
      <c r="Q276" s="66"/>
      <c r="R276" s="66"/>
      <c r="S276" s="66"/>
      <c r="T276" s="66"/>
      <c r="U276" s="66"/>
      <c r="V276" s="66"/>
      <c r="W276" s="66"/>
      <c r="X276" s="66"/>
      <c r="Y276" s="66"/>
      <c r="Z276" s="66"/>
      <c r="AA276" s="66"/>
      <c r="AB276" s="66"/>
    </row>
    <row r="277" spans="1:28">
      <c r="A277" s="66"/>
      <c r="B277" s="66"/>
      <c r="C277" s="66"/>
      <c r="D277" s="66"/>
      <c r="E277" s="66"/>
      <c r="F277" s="66"/>
      <c r="G277" s="66"/>
      <c r="H277" s="66"/>
      <c r="I277" s="66"/>
      <c r="J277" s="66"/>
      <c r="K277" s="66"/>
      <c r="L277" s="66"/>
      <c r="M277" s="66"/>
      <c r="N277" s="66"/>
      <c r="O277" s="66"/>
      <c r="P277" s="66"/>
      <c r="Q277" s="66"/>
      <c r="R277" s="66"/>
      <c r="S277" s="66"/>
      <c r="T277" s="66"/>
      <c r="U277" s="66"/>
      <c r="V277" s="66"/>
      <c r="W277" s="66"/>
      <c r="X277" s="66"/>
      <c r="Y277" s="66"/>
      <c r="Z277" s="66"/>
      <c r="AA277" s="66"/>
      <c r="AB277" s="66"/>
    </row>
    <row r="278" spans="1:28">
      <c r="A278" s="66"/>
      <c r="B278" s="66"/>
      <c r="C278" s="66"/>
      <c r="D278" s="66"/>
      <c r="E278" s="66"/>
      <c r="F278" s="66"/>
      <c r="G278" s="66"/>
      <c r="H278" s="66"/>
      <c r="I278" s="66"/>
      <c r="J278" s="66"/>
      <c r="K278" s="66"/>
      <c r="L278" s="66"/>
      <c r="M278" s="66"/>
      <c r="N278" s="66"/>
      <c r="O278" s="66"/>
      <c r="P278" s="66"/>
      <c r="Q278" s="66"/>
      <c r="R278" s="66"/>
      <c r="S278" s="66"/>
      <c r="T278" s="66"/>
      <c r="U278" s="66"/>
      <c r="V278" s="66"/>
      <c r="W278" s="66"/>
      <c r="X278" s="66"/>
      <c r="Y278" s="66"/>
      <c r="Z278" s="66"/>
      <c r="AA278" s="66"/>
      <c r="AB278" s="66"/>
    </row>
    <row r="279" spans="1:28">
      <c r="A279" s="66"/>
      <c r="B279" s="66"/>
      <c r="C279" s="66"/>
      <c r="D279" s="66"/>
      <c r="E279" s="66"/>
      <c r="F279" s="66"/>
      <c r="G279" s="66"/>
      <c r="H279" s="66"/>
      <c r="I279" s="66"/>
      <c r="J279" s="66"/>
      <c r="K279" s="66"/>
      <c r="L279" s="66"/>
      <c r="M279" s="66"/>
      <c r="N279" s="66"/>
      <c r="O279" s="66"/>
      <c r="P279" s="66"/>
      <c r="Q279" s="66"/>
      <c r="R279" s="66"/>
      <c r="S279" s="66"/>
      <c r="T279" s="66"/>
      <c r="U279" s="66"/>
      <c r="V279" s="66"/>
      <c r="W279" s="66"/>
      <c r="X279" s="66"/>
      <c r="Y279" s="66"/>
      <c r="Z279" s="66"/>
      <c r="AA279" s="66"/>
      <c r="AB279" s="66"/>
    </row>
    <row r="280" spans="1:28">
      <c r="A280" s="66"/>
      <c r="B280" s="66"/>
      <c r="C280" s="66"/>
      <c r="D280" s="66"/>
      <c r="E280" s="66"/>
      <c r="F280" s="66"/>
      <c r="G280" s="66"/>
      <c r="H280" s="66"/>
      <c r="I280" s="66"/>
      <c r="J280" s="66"/>
      <c r="K280" s="66"/>
      <c r="L280" s="66"/>
      <c r="M280" s="66"/>
      <c r="N280" s="66"/>
      <c r="O280" s="66"/>
      <c r="P280" s="66"/>
      <c r="Q280" s="66"/>
      <c r="R280" s="66"/>
      <c r="S280" s="66"/>
      <c r="T280" s="66"/>
      <c r="U280" s="66"/>
      <c r="V280" s="66"/>
      <c r="W280" s="66"/>
      <c r="X280" s="66"/>
      <c r="Y280" s="66"/>
      <c r="Z280" s="66"/>
      <c r="AA280" s="66"/>
      <c r="AB280" s="66"/>
    </row>
    <row r="281" spans="1:28">
      <c r="A281" s="66"/>
      <c r="B281" s="66"/>
      <c r="C281" s="66"/>
      <c r="D281" s="66"/>
      <c r="E281" s="66"/>
      <c r="F281" s="66"/>
      <c r="G281" s="66"/>
      <c r="H281" s="66"/>
      <c r="I281" s="66"/>
      <c r="J281" s="66"/>
      <c r="K281" s="66"/>
      <c r="L281" s="66"/>
      <c r="M281" s="66"/>
      <c r="N281" s="66"/>
      <c r="O281" s="66"/>
      <c r="P281" s="66"/>
      <c r="Q281" s="66"/>
      <c r="R281" s="66"/>
      <c r="S281" s="66"/>
      <c r="T281" s="66"/>
      <c r="U281" s="66"/>
      <c r="V281" s="66"/>
      <c r="W281" s="66"/>
      <c r="X281" s="66"/>
      <c r="Y281" s="66"/>
      <c r="Z281" s="66"/>
      <c r="AA281" s="66"/>
      <c r="AB281" s="66"/>
    </row>
    <row r="282" spans="1:28">
      <c r="A282" s="66"/>
      <c r="B282" s="66"/>
      <c r="C282" s="66"/>
      <c r="D282" s="66"/>
      <c r="E282" s="66"/>
      <c r="F282" s="66"/>
      <c r="G282" s="66"/>
      <c r="H282" s="66"/>
      <c r="I282" s="66"/>
      <c r="J282" s="66"/>
      <c r="K282" s="66"/>
      <c r="L282" s="66"/>
      <c r="M282" s="66"/>
      <c r="N282" s="66"/>
      <c r="O282" s="66"/>
      <c r="P282" s="66"/>
      <c r="Q282" s="66"/>
      <c r="R282" s="66"/>
      <c r="S282" s="66"/>
      <c r="T282" s="66"/>
      <c r="U282" s="66"/>
      <c r="V282" s="66"/>
      <c r="W282" s="66"/>
      <c r="X282" s="66"/>
      <c r="Y282" s="66"/>
      <c r="Z282" s="66"/>
      <c r="AA282" s="66"/>
      <c r="AB282" s="66"/>
    </row>
    <row r="283" spans="1:28">
      <c r="A283" s="66"/>
      <c r="B283" s="66"/>
      <c r="C283" s="66"/>
      <c r="D283" s="66"/>
      <c r="E283" s="66"/>
      <c r="F283" s="66"/>
      <c r="G283" s="66"/>
      <c r="H283" s="66"/>
      <c r="I283" s="66"/>
      <c r="J283" s="66"/>
      <c r="K283" s="66"/>
      <c r="L283" s="66"/>
      <c r="M283" s="66"/>
      <c r="N283" s="66"/>
      <c r="O283" s="66"/>
      <c r="P283" s="66"/>
      <c r="Q283" s="66"/>
      <c r="R283" s="66"/>
      <c r="S283" s="66"/>
      <c r="T283" s="66"/>
      <c r="U283" s="66"/>
      <c r="V283" s="66"/>
      <c r="W283" s="66"/>
      <c r="X283" s="66"/>
      <c r="Y283" s="66"/>
      <c r="Z283" s="66"/>
      <c r="AA283" s="66"/>
      <c r="AB283" s="66"/>
    </row>
    <row r="284" spans="1:28">
      <c r="A284" s="66"/>
      <c r="B284" s="66"/>
      <c r="C284" s="66"/>
      <c r="D284" s="66"/>
      <c r="E284" s="66"/>
      <c r="F284" s="66"/>
      <c r="G284" s="66"/>
      <c r="H284" s="66"/>
      <c r="I284" s="66"/>
      <c r="J284" s="66"/>
      <c r="K284" s="66"/>
      <c r="L284" s="66"/>
      <c r="M284" s="66"/>
      <c r="N284" s="66"/>
      <c r="O284" s="66"/>
      <c r="P284" s="66"/>
      <c r="Q284" s="66"/>
      <c r="R284" s="66"/>
      <c r="S284" s="66"/>
      <c r="T284" s="66"/>
      <c r="U284" s="66"/>
      <c r="V284" s="66"/>
      <c r="W284" s="66"/>
      <c r="X284" s="66"/>
      <c r="Y284" s="66"/>
      <c r="Z284" s="66"/>
      <c r="AA284" s="66"/>
      <c r="AB284" s="66"/>
    </row>
    <row r="285" spans="1:28">
      <c r="A285" s="66"/>
      <c r="B285" s="66"/>
      <c r="C285" s="66"/>
      <c r="D285" s="66"/>
      <c r="E285" s="66"/>
      <c r="F285" s="66"/>
      <c r="G285" s="66"/>
      <c r="H285" s="66"/>
      <c r="I285" s="66"/>
      <c r="J285" s="66"/>
      <c r="K285" s="66"/>
      <c r="L285" s="66"/>
      <c r="M285" s="66"/>
      <c r="N285" s="66"/>
      <c r="O285" s="66"/>
      <c r="P285" s="66"/>
      <c r="Q285" s="66"/>
      <c r="R285" s="66"/>
      <c r="S285" s="66"/>
      <c r="T285" s="66"/>
      <c r="U285" s="66"/>
      <c r="V285" s="66"/>
      <c r="W285" s="66"/>
      <c r="X285" s="66"/>
      <c r="Y285" s="66"/>
      <c r="Z285" s="66"/>
      <c r="AA285" s="66"/>
      <c r="AB285" s="66"/>
    </row>
    <row r="286" spans="1:28">
      <c r="A286" s="66"/>
      <c r="B286" s="66"/>
      <c r="C286" s="66"/>
      <c r="D286" s="66"/>
      <c r="E286" s="66"/>
      <c r="F286" s="66"/>
      <c r="G286" s="66"/>
      <c r="H286" s="66"/>
      <c r="I286" s="66"/>
      <c r="J286" s="66"/>
      <c r="K286" s="66"/>
      <c r="L286" s="66"/>
      <c r="M286" s="66"/>
      <c r="N286" s="66"/>
      <c r="O286" s="66"/>
      <c r="P286" s="66"/>
      <c r="Q286" s="66"/>
      <c r="R286" s="66"/>
      <c r="S286" s="66"/>
      <c r="T286" s="66"/>
      <c r="U286" s="66"/>
      <c r="V286" s="66"/>
      <c r="W286" s="66"/>
      <c r="X286" s="66"/>
      <c r="Y286" s="66"/>
      <c r="Z286" s="66"/>
      <c r="AA286" s="66"/>
      <c r="AB286" s="66"/>
    </row>
    <row r="287" spans="1:28">
      <c r="A287" s="66"/>
      <c r="B287" s="66"/>
      <c r="C287" s="66"/>
      <c r="D287" s="66"/>
      <c r="E287" s="66"/>
      <c r="F287" s="66"/>
      <c r="G287" s="66"/>
      <c r="H287" s="66"/>
      <c r="I287" s="66"/>
      <c r="J287" s="66"/>
      <c r="K287" s="66"/>
      <c r="L287" s="66"/>
      <c r="M287" s="66"/>
      <c r="N287" s="66"/>
      <c r="O287" s="66"/>
      <c r="P287" s="66"/>
      <c r="Q287" s="66"/>
      <c r="R287" s="66"/>
      <c r="S287" s="66"/>
      <c r="T287" s="66"/>
      <c r="U287" s="66"/>
      <c r="V287" s="66"/>
      <c r="W287" s="66"/>
      <c r="X287" s="66"/>
      <c r="Y287" s="66"/>
      <c r="Z287" s="66"/>
      <c r="AA287" s="66"/>
      <c r="AB287" s="66"/>
    </row>
    <row r="288" spans="1:28">
      <c r="A288" s="66"/>
      <c r="B288" s="66"/>
      <c r="C288" s="66"/>
      <c r="D288" s="66"/>
      <c r="E288" s="66"/>
      <c r="F288" s="66"/>
      <c r="G288" s="66"/>
      <c r="H288" s="66"/>
      <c r="I288" s="66"/>
      <c r="J288" s="66"/>
      <c r="K288" s="66"/>
      <c r="L288" s="66"/>
      <c r="M288" s="66"/>
      <c r="N288" s="66"/>
      <c r="O288" s="66"/>
      <c r="P288" s="66"/>
      <c r="Q288" s="66"/>
      <c r="R288" s="66"/>
      <c r="S288" s="66"/>
      <c r="T288" s="66"/>
      <c r="U288" s="66"/>
      <c r="V288" s="66"/>
      <c r="W288" s="66"/>
      <c r="X288" s="66"/>
      <c r="Y288" s="66"/>
      <c r="Z288" s="66"/>
      <c r="AA288" s="66"/>
      <c r="AB288" s="66"/>
    </row>
    <row r="289" spans="1:28">
      <c r="A289" s="66"/>
      <c r="B289" s="66"/>
      <c r="C289" s="66"/>
      <c r="D289" s="66"/>
      <c r="E289" s="66"/>
      <c r="F289" s="66"/>
      <c r="G289" s="66"/>
      <c r="H289" s="66"/>
      <c r="I289" s="66"/>
      <c r="J289" s="66"/>
      <c r="K289" s="66"/>
      <c r="L289" s="66"/>
      <c r="M289" s="66"/>
      <c r="N289" s="66"/>
      <c r="O289" s="66"/>
      <c r="P289" s="66"/>
      <c r="Q289" s="66"/>
      <c r="R289" s="66"/>
      <c r="S289" s="66"/>
      <c r="T289" s="66"/>
      <c r="U289" s="66"/>
      <c r="V289" s="66"/>
      <c r="W289" s="66"/>
      <c r="X289" s="66"/>
      <c r="Y289" s="66"/>
      <c r="Z289" s="66"/>
      <c r="AA289" s="66"/>
      <c r="AB289" s="66"/>
    </row>
    <row r="290" spans="1:28">
      <c r="A290" s="66"/>
      <c r="B290" s="66"/>
      <c r="C290" s="66"/>
      <c r="D290" s="66"/>
      <c r="E290" s="66"/>
      <c r="F290" s="66"/>
      <c r="G290" s="66"/>
      <c r="H290" s="66"/>
      <c r="I290" s="66"/>
      <c r="J290" s="66"/>
      <c r="K290" s="66"/>
      <c r="L290" s="66"/>
      <c r="M290" s="66"/>
      <c r="N290" s="66"/>
      <c r="O290" s="66"/>
      <c r="P290" s="66"/>
      <c r="Q290" s="66"/>
      <c r="R290" s="66"/>
      <c r="S290" s="66"/>
      <c r="T290" s="66"/>
      <c r="U290" s="66"/>
      <c r="V290" s="66"/>
      <c r="W290" s="66"/>
      <c r="X290" s="66"/>
      <c r="Y290" s="66"/>
      <c r="Z290" s="66"/>
      <c r="AA290" s="66"/>
      <c r="AB290" s="66"/>
    </row>
    <row r="291" spans="1:28">
      <c r="A291" s="66"/>
      <c r="B291" s="66"/>
      <c r="C291" s="66"/>
      <c r="D291" s="66"/>
      <c r="E291" s="66"/>
      <c r="F291" s="66"/>
      <c r="G291" s="66"/>
      <c r="H291" s="66"/>
      <c r="I291" s="66"/>
      <c r="J291" s="66"/>
      <c r="K291" s="66"/>
      <c r="L291" s="66"/>
      <c r="M291" s="66"/>
      <c r="N291" s="66"/>
      <c r="O291" s="66"/>
      <c r="P291" s="66"/>
      <c r="Q291" s="66"/>
      <c r="R291" s="66"/>
      <c r="S291" s="66"/>
      <c r="T291" s="66"/>
      <c r="U291" s="66"/>
      <c r="V291" s="66"/>
      <c r="W291" s="66"/>
      <c r="X291" s="66"/>
      <c r="Y291" s="66"/>
      <c r="Z291" s="66"/>
      <c r="AA291" s="66"/>
      <c r="AB291" s="66"/>
    </row>
    <row r="292" spans="1:28">
      <c r="A292" s="66"/>
      <c r="B292" s="66"/>
      <c r="C292" s="66"/>
      <c r="D292" s="66"/>
      <c r="E292" s="66"/>
      <c r="F292" s="66"/>
      <c r="G292" s="66"/>
      <c r="H292" s="66"/>
      <c r="I292" s="66"/>
      <c r="J292" s="66"/>
      <c r="K292" s="66"/>
      <c r="L292" s="66"/>
      <c r="M292" s="66"/>
      <c r="N292" s="66"/>
      <c r="O292" s="66"/>
      <c r="P292" s="66"/>
      <c r="Q292" s="66"/>
      <c r="R292" s="66"/>
      <c r="S292" s="66"/>
      <c r="T292" s="66"/>
      <c r="U292" s="66"/>
      <c r="V292" s="66"/>
      <c r="W292" s="66"/>
      <c r="X292" s="66"/>
      <c r="Y292" s="66"/>
      <c r="Z292" s="66"/>
      <c r="AA292" s="66"/>
      <c r="AB292" s="66"/>
    </row>
    <row r="293" spans="1:28">
      <c r="A293" s="66"/>
      <c r="B293" s="66"/>
      <c r="C293" s="66"/>
      <c r="D293" s="66"/>
      <c r="E293" s="66"/>
      <c r="F293" s="66"/>
      <c r="G293" s="66"/>
      <c r="H293" s="66"/>
      <c r="I293" s="66"/>
      <c r="J293" s="66"/>
      <c r="K293" s="66"/>
      <c r="L293" s="66"/>
      <c r="M293" s="66"/>
      <c r="N293" s="66"/>
      <c r="O293" s="66"/>
      <c r="P293" s="66"/>
      <c r="Q293" s="66"/>
      <c r="R293" s="66"/>
      <c r="S293" s="66"/>
      <c r="T293" s="66"/>
      <c r="U293" s="66"/>
      <c r="V293" s="66"/>
      <c r="W293" s="66"/>
      <c r="X293" s="66"/>
      <c r="Y293" s="66"/>
      <c r="Z293" s="66"/>
      <c r="AA293" s="66"/>
      <c r="AB293" s="66"/>
    </row>
    <row r="294" spans="1:28">
      <c r="A294" s="66"/>
      <c r="B294" s="66"/>
      <c r="C294" s="66"/>
      <c r="D294" s="66"/>
      <c r="E294" s="66"/>
      <c r="F294" s="66"/>
      <c r="G294" s="66"/>
      <c r="H294" s="66"/>
      <c r="I294" s="66"/>
      <c r="J294" s="66"/>
      <c r="K294" s="66"/>
      <c r="L294" s="66"/>
      <c r="M294" s="66"/>
      <c r="N294" s="66"/>
      <c r="O294" s="66"/>
      <c r="P294" s="66"/>
      <c r="Q294" s="66"/>
      <c r="R294" s="66"/>
      <c r="S294" s="66"/>
      <c r="T294" s="66"/>
      <c r="U294" s="66"/>
      <c r="V294" s="66"/>
      <c r="W294" s="66"/>
      <c r="X294" s="66"/>
      <c r="Y294" s="66"/>
      <c r="Z294" s="66"/>
      <c r="AA294" s="66"/>
      <c r="AB294" s="66"/>
    </row>
    <row r="295" spans="1:28">
      <c r="A295" s="66"/>
      <c r="B295" s="66"/>
      <c r="C295" s="66"/>
      <c r="D295" s="66"/>
      <c r="E295" s="66"/>
      <c r="F295" s="66"/>
      <c r="G295" s="66"/>
      <c r="H295" s="66"/>
      <c r="I295" s="66"/>
      <c r="J295" s="66"/>
      <c r="K295" s="66"/>
      <c r="L295" s="66"/>
      <c r="M295" s="66"/>
      <c r="N295" s="66"/>
      <c r="O295" s="66"/>
      <c r="P295" s="66"/>
      <c r="Q295" s="66"/>
      <c r="R295" s="66"/>
      <c r="S295" s="66"/>
      <c r="T295" s="66"/>
      <c r="U295" s="66"/>
      <c r="V295" s="66"/>
      <c r="W295" s="66"/>
      <c r="X295" s="66"/>
      <c r="Y295" s="66"/>
      <c r="Z295" s="66"/>
      <c r="AA295" s="66"/>
      <c r="AB295" s="66"/>
    </row>
    <row r="296" spans="1:28">
      <c r="A296" s="66"/>
      <c r="B296" s="66"/>
      <c r="C296" s="66"/>
      <c r="D296" s="66"/>
      <c r="E296" s="66"/>
      <c r="F296" s="66"/>
      <c r="G296" s="66"/>
      <c r="H296" s="66"/>
      <c r="I296" s="66"/>
      <c r="J296" s="66"/>
      <c r="K296" s="66"/>
      <c r="L296" s="66"/>
      <c r="M296" s="66"/>
      <c r="N296" s="66"/>
      <c r="O296" s="66"/>
      <c r="P296" s="66"/>
      <c r="Q296" s="66"/>
      <c r="R296" s="66"/>
      <c r="S296" s="66"/>
      <c r="T296" s="66"/>
      <c r="U296" s="66"/>
      <c r="V296" s="66"/>
      <c r="W296" s="66"/>
      <c r="X296" s="66"/>
      <c r="Y296" s="66"/>
      <c r="Z296" s="66"/>
      <c r="AA296" s="66"/>
      <c r="AB296" s="66"/>
    </row>
    <row r="297" spans="1:28">
      <c r="A297" s="66"/>
      <c r="B297" s="66"/>
      <c r="C297" s="66"/>
      <c r="D297" s="66"/>
      <c r="E297" s="66"/>
      <c r="F297" s="66"/>
      <c r="G297" s="66"/>
      <c r="H297" s="66"/>
      <c r="I297" s="66"/>
      <c r="J297" s="66"/>
      <c r="K297" s="66"/>
      <c r="L297" s="66"/>
      <c r="M297" s="66"/>
      <c r="N297" s="66"/>
      <c r="O297" s="66"/>
      <c r="P297" s="66"/>
      <c r="Q297" s="66"/>
      <c r="R297" s="66"/>
      <c r="S297" s="66"/>
      <c r="T297" s="66"/>
      <c r="U297" s="66"/>
      <c r="V297" s="66"/>
      <c r="W297" s="66"/>
      <c r="X297" s="66"/>
      <c r="Y297" s="66"/>
      <c r="Z297" s="66"/>
      <c r="AA297" s="66"/>
      <c r="AB297" s="66"/>
    </row>
    <row r="298" spans="1:28">
      <c r="A298" s="66"/>
      <c r="B298" s="66"/>
      <c r="C298" s="66"/>
      <c r="D298" s="66"/>
      <c r="E298" s="66"/>
      <c r="F298" s="66"/>
      <c r="G298" s="66"/>
      <c r="H298" s="66"/>
      <c r="I298" s="66"/>
      <c r="J298" s="66"/>
      <c r="K298" s="66"/>
      <c r="L298" s="66"/>
      <c r="M298" s="66"/>
      <c r="N298" s="66"/>
      <c r="O298" s="66"/>
      <c r="P298" s="66"/>
      <c r="Q298" s="66"/>
      <c r="R298" s="66"/>
      <c r="S298" s="66"/>
      <c r="T298" s="66"/>
      <c r="U298" s="66"/>
      <c r="V298" s="66"/>
      <c r="W298" s="66"/>
      <c r="X298" s="66"/>
      <c r="Y298" s="66"/>
      <c r="Z298" s="66"/>
      <c r="AA298" s="66"/>
      <c r="AB298" s="66"/>
    </row>
    <row r="299" spans="1:28">
      <c r="A299" s="66"/>
      <c r="B299" s="66"/>
      <c r="C299" s="66"/>
      <c r="D299" s="66"/>
      <c r="E299" s="66"/>
      <c r="F299" s="66"/>
      <c r="G299" s="66"/>
      <c r="H299" s="66"/>
      <c r="I299" s="66"/>
      <c r="J299" s="66"/>
      <c r="K299" s="66"/>
      <c r="L299" s="66"/>
      <c r="M299" s="66"/>
      <c r="N299" s="66"/>
      <c r="O299" s="66"/>
      <c r="P299" s="66"/>
      <c r="Q299" s="66"/>
      <c r="R299" s="66"/>
      <c r="S299" s="66"/>
      <c r="T299" s="66"/>
      <c r="U299" s="66"/>
      <c r="V299" s="66"/>
      <c r="W299" s="66"/>
      <c r="X299" s="66"/>
      <c r="Y299" s="66"/>
      <c r="Z299" s="66"/>
      <c r="AA299" s="66"/>
      <c r="AB299" s="66"/>
    </row>
    <row r="300" spans="1:28">
      <c r="A300" s="66"/>
      <c r="B300" s="66"/>
      <c r="C300" s="66"/>
      <c r="D300" s="66"/>
      <c r="E300" s="66"/>
      <c r="F300" s="66"/>
      <c r="G300" s="66"/>
      <c r="H300" s="66"/>
      <c r="I300" s="66"/>
      <c r="J300" s="66"/>
      <c r="K300" s="66"/>
      <c r="L300" s="66"/>
      <c r="M300" s="66"/>
      <c r="N300" s="66"/>
      <c r="O300" s="66"/>
      <c r="P300" s="66"/>
      <c r="Q300" s="66"/>
      <c r="R300" s="66"/>
      <c r="S300" s="66"/>
      <c r="T300" s="66"/>
      <c r="U300" s="66"/>
      <c r="V300" s="66"/>
      <c r="W300" s="66"/>
      <c r="X300" s="66"/>
      <c r="Y300" s="66"/>
      <c r="Z300" s="66"/>
      <c r="AA300" s="66"/>
      <c r="AB300" s="66"/>
    </row>
    <row r="301" spans="1:28">
      <c r="A301" s="66"/>
      <c r="B301" s="66"/>
      <c r="C301" s="66"/>
      <c r="D301" s="66"/>
      <c r="E301" s="66"/>
      <c r="F301" s="66"/>
      <c r="G301" s="66"/>
      <c r="H301" s="66"/>
      <c r="I301" s="66"/>
      <c r="J301" s="66"/>
      <c r="K301" s="66"/>
      <c r="L301" s="66"/>
      <c r="M301" s="66"/>
      <c r="N301" s="66"/>
      <c r="O301" s="66"/>
      <c r="P301" s="66"/>
      <c r="Q301" s="66"/>
      <c r="R301" s="66"/>
      <c r="S301" s="66"/>
      <c r="T301" s="66"/>
      <c r="U301" s="66"/>
      <c r="V301" s="66"/>
      <c r="W301" s="66"/>
      <c r="X301" s="66"/>
      <c r="Y301" s="66"/>
      <c r="Z301" s="66"/>
      <c r="AA301" s="66"/>
      <c r="AB301" s="66"/>
    </row>
    <row r="302" spans="1:28">
      <c r="A302" s="66"/>
      <c r="B302" s="66"/>
      <c r="C302" s="66"/>
      <c r="D302" s="66"/>
      <c r="E302" s="66"/>
      <c r="F302" s="66"/>
      <c r="G302" s="66"/>
      <c r="H302" s="66"/>
      <c r="I302" s="66"/>
      <c r="J302" s="66"/>
      <c r="K302" s="66"/>
      <c r="L302" s="66"/>
      <c r="M302" s="66"/>
      <c r="N302" s="66"/>
      <c r="O302" s="66"/>
      <c r="P302" s="66"/>
      <c r="Q302" s="66"/>
      <c r="R302" s="66"/>
      <c r="S302" s="66"/>
      <c r="T302" s="66"/>
      <c r="U302" s="66"/>
      <c r="V302" s="66"/>
      <c r="W302" s="66"/>
      <c r="X302" s="66"/>
      <c r="Y302" s="66"/>
      <c r="Z302" s="66"/>
      <c r="AA302" s="66"/>
      <c r="AB302" s="66"/>
    </row>
    <row r="303" spans="1:28">
      <c r="A303" s="66"/>
      <c r="B303" s="66"/>
      <c r="C303" s="66"/>
      <c r="D303" s="66"/>
      <c r="E303" s="66"/>
      <c r="F303" s="66"/>
      <c r="G303" s="66"/>
      <c r="H303" s="66"/>
      <c r="I303" s="66"/>
      <c r="J303" s="66"/>
      <c r="K303" s="66"/>
      <c r="L303" s="66"/>
      <c r="M303" s="66"/>
      <c r="N303" s="66"/>
      <c r="O303" s="66"/>
      <c r="P303" s="66"/>
      <c r="Q303" s="66"/>
      <c r="R303" s="66"/>
      <c r="S303" s="66"/>
      <c r="T303" s="66"/>
      <c r="U303" s="66"/>
      <c r="V303" s="66"/>
      <c r="W303" s="66"/>
      <c r="X303" s="66"/>
      <c r="Y303" s="66"/>
      <c r="Z303" s="66"/>
      <c r="AA303" s="66"/>
      <c r="AB303" s="66"/>
    </row>
    <row r="304" spans="1:28">
      <c r="A304" s="66"/>
      <c r="B304" s="66"/>
      <c r="C304" s="66"/>
      <c r="D304" s="66"/>
      <c r="E304" s="66"/>
      <c r="F304" s="66"/>
      <c r="G304" s="66"/>
      <c r="H304" s="66"/>
      <c r="I304" s="66"/>
      <c r="J304" s="66"/>
      <c r="K304" s="66"/>
      <c r="L304" s="66"/>
      <c r="M304" s="66"/>
      <c r="N304" s="66"/>
      <c r="O304" s="66"/>
      <c r="P304" s="66"/>
      <c r="Q304" s="66"/>
      <c r="R304" s="66"/>
      <c r="S304" s="66"/>
      <c r="T304" s="66"/>
      <c r="U304" s="66"/>
      <c r="V304" s="66"/>
      <c r="W304" s="66"/>
      <c r="X304" s="66"/>
      <c r="Y304" s="66"/>
      <c r="Z304" s="66"/>
      <c r="AA304" s="66"/>
      <c r="AB304" s="66"/>
    </row>
    <row r="305" spans="1:28">
      <c r="A305" s="66"/>
      <c r="B305" s="66"/>
      <c r="C305" s="66"/>
      <c r="D305" s="66"/>
      <c r="E305" s="66"/>
      <c r="F305" s="66"/>
      <c r="G305" s="66"/>
      <c r="H305" s="66"/>
      <c r="I305" s="66"/>
      <c r="J305" s="66"/>
      <c r="K305" s="66"/>
      <c r="L305" s="66"/>
      <c r="M305" s="66"/>
      <c r="N305" s="66"/>
      <c r="O305" s="66"/>
      <c r="P305" s="66"/>
      <c r="Q305" s="66"/>
      <c r="R305" s="66"/>
      <c r="S305" s="66"/>
      <c r="T305" s="66"/>
      <c r="U305" s="66"/>
      <c r="V305" s="66"/>
      <c r="W305" s="66"/>
      <c r="X305" s="66"/>
      <c r="Y305" s="66"/>
      <c r="Z305" s="66"/>
      <c r="AA305" s="66"/>
      <c r="AB305" s="66"/>
    </row>
    <row r="306" spans="1:28">
      <c r="A306" s="66"/>
      <c r="B306" s="66"/>
      <c r="C306" s="66"/>
      <c r="D306" s="66"/>
      <c r="E306" s="66"/>
      <c r="F306" s="66"/>
      <c r="G306" s="66"/>
      <c r="H306" s="66"/>
      <c r="I306" s="66"/>
      <c r="J306" s="66"/>
      <c r="K306" s="66"/>
      <c r="L306" s="66"/>
      <c r="M306" s="66"/>
      <c r="N306" s="66"/>
      <c r="O306" s="66"/>
      <c r="P306" s="66"/>
      <c r="Q306" s="66"/>
      <c r="R306" s="66"/>
      <c r="S306" s="66"/>
      <c r="T306" s="66"/>
      <c r="U306" s="66"/>
      <c r="V306" s="66"/>
      <c r="W306" s="66"/>
      <c r="X306" s="66"/>
      <c r="Y306" s="66"/>
      <c r="Z306" s="66"/>
      <c r="AA306" s="66"/>
      <c r="AB306" s="66"/>
    </row>
    <row r="307" spans="1:28">
      <c r="A307" s="66"/>
      <c r="B307" s="66"/>
      <c r="C307" s="66"/>
      <c r="D307" s="66"/>
      <c r="E307" s="66"/>
      <c r="F307" s="66"/>
      <c r="G307" s="66"/>
      <c r="H307" s="66"/>
      <c r="I307" s="66"/>
      <c r="J307" s="66"/>
      <c r="K307" s="66"/>
      <c r="L307" s="66"/>
      <c r="M307" s="66"/>
      <c r="N307" s="66"/>
      <c r="O307" s="66"/>
      <c r="P307" s="66"/>
      <c r="Q307" s="66"/>
      <c r="R307" s="66"/>
      <c r="S307" s="66"/>
      <c r="T307" s="66"/>
      <c r="U307" s="66"/>
      <c r="V307" s="66"/>
      <c r="W307" s="66"/>
      <c r="X307" s="66"/>
      <c r="Y307" s="66"/>
      <c r="Z307" s="66"/>
      <c r="AA307" s="66"/>
      <c r="AB307" s="66"/>
    </row>
  </sheetData>
  <mergeCells count="4">
    <mergeCell ref="A3:T3"/>
    <mergeCell ref="A4:T4"/>
    <mergeCell ref="AA3:AT3"/>
    <mergeCell ref="AA4:AT4"/>
  </mergeCells>
  <hyperlinks>
    <hyperlink ref="A4" r:id="rId1" xr:uid="{8C41E268-2DAE-45BE-B491-AE59F7FFC353}"/>
    <hyperlink ref="AA4" r:id="rId2" xr:uid="{8767B79E-89EB-4F3F-B41E-63F681516CE7}"/>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0991B-10FF-4825-9CC1-A287A70EDBFC}">
  <sheetPr>
    <tabColor theme="7" tint="0.39997558519241921"/>
    <pageSetUpPr fitToPage="1"/>
  </sheetPr>
  <dimension ref="A1:BB102"/>
  <sheetViews>
    <sheetView showGridLines="0" zoomScaleNormal="100" workbookViewId="0">
      <selection activeCell="H2" sqref="H2"/>
    </sheetView>
  </sheetViews>
  <sheetFormatPr defaultColWidth="8.7109375" defaultRowHeight="15"/>
  <cols>
    <col min="1" max="1" width="5.5703125" style="2" customWidth="1"/>
    <col min="2" max="2" width="49.85546875" style="2" customWidth="1"/>
    <col min="3" max="4" width="15.7109375" style="61" customWidth="1"/>
    <col min="5" max="5" width="10" style="2" customWidth="1"/>
    <col min="6" max="6" width="46.28515625" style="2" customWidth="1"/>
    <col min="7" max="7" width="9.5703125" style="2" customWidth="1"/>
    <col min="8" max="9" width="8.7109375" style="2"/>
    <col min="10" max="10" width="11.7109375" style="2" customWidth="1"/>
    <col min="11" max="11" width="3.42578125" style="2" customWidth="1"/>
    <col min="12" max="12" width="8.7109375" style="2" customWidth="1"/>
    <col min="13" max="19" width="8.7109375" style="2" hidden="1" customWidth="1"/>
    <col min="20" max="21" width="43.85546875" style="2" hidden="1" customWidth="1"/>
    <col min="22" max="22" width="24.42578125" style="2" hidden="1" customWidth="1"/>
    <col min="23" max="33" width="8.7109375" style="2" hidden="1" customWidth="1"/>
    <col min="34" max="39" width="8.7109375" style="2" customWidth="1"/>
    <col min="40" max="16384" width="8.7109375" style="2"/>
  </cols>
  <sheetData>
    <row r="1" spans="1:54" ht="15.75" thickBot="1">
      <c r="A1" s="63"/>
      <c r="B1" s="83"/>
      <c r="C1" s="62"/>
      <c r="D1" s="62"/>
      <c r="E1" s="63"/>
      <c r="F1" s="1" t="str">
        <f>IF(H2="Svenska",T76,U76)</f>
        <v>Information om gjorda val:</v>
      </c>
      <c r="G1" s="1"/>
      <c r="H1" s="1"/>
      <c r="I1" s="63"/>
      <c r="J1" s="63"/>
      <c r="K1" s="63"/>
      <c r="AI1" s="63"/>
      <c r="AJ1" s="63"/>
      <c r="AK1" s="63"/>
      <c r="AL1" s="63"/>
      <c r="AM1" s="63"/>
      <c r="AN1" s="63"/>
      <c r="AO1" s="63"/>
      <c r="AP1" s="63"/>
      <c r="AQ1" s="63"/>
      <c r="AR1" s="63"/>
      <c r="AS1" s="63"/>
      <c r="AT1" s="63"/>
      <c r="AU1" s="63"/>
      <c r="AV1" s="63"/>
      <c r="AW1" s="63"/>
      <c r="AX1" s="63"/>
      <c r="AY1" s="63"/>
      <c r="AZ1" s="63"/>
      <c r="BA1" s="63"/>
      <c r="BB1" s="63"/>
    </row>
    <row r="2" spans="1:54">
      <c r="A2" s="63"/>
      <c r="B2" s="63"/>
      <c r="C2" s="62"/>
      <c r="D2" s="62"/>
      <c r="E2" s="63"/>
      <c r="F2" s="49" t="s">
        <v>67</v>
      </c>
      <c r="G2" s="10"/>
      <c r="H2" s="136" t="s">
        <v>1</v>
      </c>
      <c r="I2" s="84"/>
      <c r="J2" s="63"/>
      <c r="K2" s="63"/>
      <c r="M2" s="2" t="s">
        <v>1</v>
      </c>
      <c r="O2" s="2" t="s">
        <v>17</v>
      </c>
      <c r="P2" s="2" t="str">
        <f>Inställningar!I4</f>
        <v>EU25</v>
      </c>
      <c r="T2" s="2" t="s">
        <v>68</v>
      </c>
      <c r="U2" s="2" t="s">
        <v>69</v>
      </c>
      <c r="AI2" s="63"/>
      <c r="AJ2" s="63"/>
      <c r="AK2" s="63"/>
      <c r="AL2" s="63"/>
      <c r="AM2" s="63"/>
      <c r="AN2" s="63"/>
      <c r="AO2" s="63"/>
      <c r="AP2" s="63"/>
      <c r="AQ2" s="63"/>
      <c r="AR2" s="63"/>
      <c r="AS2" s="63"/>
      <c r="AT2" s="63"/>
      <c r="AU2" s="63"/>
      <c r="AV2" s="63"/>
      <c r="AW2" s="63"/>
      <c r="AX2" s="63"/>
      <c r="AY2" s="63"/>
      <c r="AZ2" s="63"/>
      <c r="BA2" s="63"/>
      <c r="BB2" s="63"/>
    </row>
    <row r="3" spans="1:54">
      <c r="A3" s="63"/>
      <c r="B3" s="63" t="s">
        <v>209</v>
      </c>
      <c r="C3" s="62"/>
      <c r="D3" s="62"/>
      <c r="E3" s="63"/>
      <c r="F3" s="50"/>
      <c r="G3" s="1"/>
      <c r="H3" s="182"/>
      <c r="I3" s="84"/>
      <c r="J3" s="63"/>
      <c r="K3" s="63"/>
      <c r="M3" s="2" t="s">
        <v>3</v>
      </c>
      <c r="O3" s="2" t="s">
        <v>19</v>
      </c>
      <c r="T3" s="51" t="s">
        <v>70</v>
      </c>
      <c r="U3" s="2" t="s">
        <v>71</v>
      </c>
      <c r="V3" s="2" t="s">
        <v>72</v>
      </c>
      <c r="AI3" s="63"/>
      <c r="AJ3" s="63"/>
      <c r="AK3" s="63"/>
      <c r="AL3" s="63"/>
      <c r="AM3" s="63"/>
      <c r="AN3" s="63"/>
      <c r="AO3" s="63"/>
      <c r="AP3" s="63"/>
      <c r="AQ3" s="63"/>
      <c r="AR3" s="63"/>
      <c r="AS3" s="63"/>
      <c r="AT3" s="63"/>
      <c r="AU3" s="63"/>
      <c r="AV3" s="63"/>
      <c r="AW3" s="63"/>
      <c r="AX3" s="63"/>
      <c r="AY3" s="63"/>
      <c r="AZ3" s="63"/>
      <c r="BA3" s="63"/>
      <c r="BB3" s="63"/>
    </row>
    <row r="4" spans="1:54" ht="15.75" thickBot="1">
      <c r="A4" s="63"/>
      <c r="B4" s="95" t="s">
        <v>56</v>
      </c>
      <c r="C4" s="62"/>
      <c r="D4" s="62"/>
      <c r="E4" s="63"/>
      <c r="F4" s="52" t="str">
        <f>IF(H2="Svenska",T23,U23)</f>
        <v>Projektkod --------------------------------&gt;</v>
      </c>
      <c r="G4" s="53"/>
      <c r="H4" s="112" t="str">
        <f>IF(H3="",AA15,AE15)</f>
        <v>D70</v>
      </c>
      <c r="I4" s="63"/>
      <c r="J4" s="63"/>
      <c r="K4" s="63"/>
      <c r="T4" s="2" t="s">
        <v>73</v>
      </c>
      <c r="U4" s="2" t="s">
        <v>74</v>
      </c>
      <c r="AI4" s="63"/>
      <c r="AJ4" s="63"/>
      <c r="AK4" s="63"/>
      <c r="AL4" s="63"/>
      <c r="AM4" s="63"/>
      <c r="AN4" s="63"/>
      <c r="AO4" s="63"/>
      <c r="AP4" s="63"/>
      <c r="AQ4" s="63"/>
      <c r="AR4" s="63"/>
      <c r="AS4" s="63"/>
      <c r="AT4" s="63"/>
      <c r="AU4" s="63"/>
      <c r="AV4" s="63"/>
      <c r="AW4" s="63"/>
      <c r="AX4" s="63"/>
      <c r="AY4" s="63"/>
      <c r="AZ4" s="63"/>
      <c r="BA4" s="63"/>
      <c r="BB4" s="63"/>
    </row>
    <row r="5" spans="1:54">
      <c r="A5" s="63"/>
      <c r="B5" s="63"/>
      <c r="C5" s="62"/>
      <c r="D5" s="62"/>
      <c r="E5" s="63"/>
      <c r="F5" s="63"/>
      <c r="G5" s="63"/>
      <c r="H5" s="151"/>
      <c r="I5" s="63"/>
      <c r="J5" s="63"/>
      <c r="K5" s="63"/>
      <c r="T5" s="2" t="s">
        <v>22</v>
      </c>
      <c r="U5" s="2" t="s">
        <v>75</v>
      </c>
      <c r="V5" s="54" t="s">
        <v>76</v>
      </c>
      <c r="W5" s="54" t="s">
        <v>77</v>
      </c>
      <c r="AI5" s="63"/>
      <c r="AJ5" s="63"/>
      <c r="AK5" s="63"/>
      <c r="AL5" s="63"/>
      <c r="AM5" s="63"/>
      <c r="AN5" s="63"/>
      <c r="AO5" s="63"/>
      <c r="AP5" s="63"/>
      <c r="AQ5" s="63"/>
      <c r="AR5" s="63"/>
      <c r="AS5" s="63"/>
      <c r="AT5" s="63"/>
      <c r="AU5" s="63"/>
      <c r="AV5" s="63"/>
      <c r="AW5" s="63"/>
      <c r="AX5" s="63"/>
      <c r="AY5" s="63"/>
      <c r="AZ5" s="63"/>
      <c r="BA5" s="63"/>
      <c r="BB5" s="63"/>
    </row>
    <row r="6" spans="1:54" ht="26.25">
      <c r="A6" s="63"/>
      <c r="B6" s="72" t="str">
        <f>IF(H2="Svenska",T29,U29)</f>
        <v>Beräkningsmall för medfinansiering av EU-projekt</v>
      </c>
      <c r="C6" s="62"/>
      <c r="D6" s="62"/>
      <c r="E6" s="63"/>
      <c r="F6" s="132"/>
      <c r="G6" s="63"/>
      <c r="H6" s="63"/>
      <c r="I6" s="63"/>
      <c r="J6" s="63"/>
      <c r="K6" s="63"/>
      <c r="N6" s="2" t="s">
        <v>78</v>
      </c>
      <c r="O6" s="2" t="s">
        <v>79</v>
      </c>
      <c r="P6" s="2" t="s">
        <v>80</v>
      </c>
      <c r="Q6" s="2" t="s">
        <v>81</v>
      </c>
      <c r="T6" s="2" t="s">
        <v>1</v>
      </c>
      <c r="U6" s="2" t="s">
        <v>3</v>
      </c>
      <c r="AI6" s="63"/>
      <c r="AJ6" s="63"/>
      <c r="AK6" s="63"/>
      <c r="AL6" s="63"/>
      <c r="AM6" s="63"/>
      <c r="AN6" s="63"/>
      <c r="AO6" s="63"/>
      <c r="AP6" s="63"/>
      <c r="AQ6" s="63"/>
      <c r="AR6" s="63"/>
      <c r="AS6" s="63"/>
      <c r="AT6" s="63"/>
      <c r="AU6" s="63"/>
      <c r="AV6" s="63"/>
      <c r="AW6" s="63"/>
      <c r="AX6" s="63"/>
      <c r="AY6" s="63"/>
      <c r="AZ6" s="63"/>
      <c r="BA6" s="63"/>
      <c r="BB6" s="63"/>
    </row>
    <row r="7" spans="1:54" ht="51.95" customHeight="1">
      <c r="A7" s="63"/>
      <c r="B7" s="204" t="str">
        <f>B4</f>
        <v>HEU (Horisont Europa) övriga program 2021-2027: Digital Europe</v>
      </c>
      <c r="C7" s="205"/>
      <c r="D7" s="205"/>
      <c r="E7" s="205"/>
      <c r="F7" s="205"/>
      <c r="G7" s="205"/>
      <c r="H7" s="205"/>
      <c r="I7" s="205"/>
      <c r="J7" s="205"/>
      <c r="K7" s="205"/>
      <c r="M7" s="2" t="s">
        <v>1</v>
      </c>
      <c r="N7" s="2" t="s">
        <v>19</v>
      </c>
      <c r="O7" s="2" t="s">
        <v>51</v>
      </c>
      <c r="P7" s="4">
        <v>0.25</v>
      </c>
      <c r="Q7" s="4">
        <v>0.05</v>
      </c>
      <c r="T7" s="2" t="s">
        <v>82</v>
      </c>
      <c r="U7" s="2" t="s">
        <v>83</v>
      </c>
      <c r="AA7" s="2" t="s">
        <v>84</v>
      </c>
      <c r="AB7" s="5" t="s">
        <v>21</v>
      </c>
      <c r="AC7" s="6" t="s">
        <v>22</v>
      </c>
      <c r="AD7" s="6" t="s">
        <v>23</v>
      </c>
      <c r="AI7" s="63"/>
      <c r="AJ7" s="63"/>
      <c r="AK7" s="63"/>
      <c r="AL7" s="63"/>
      <c r="AM7" s="63"/>
      <c r="AN7" s="63"/>
      <c r="AO7" s="63"/>
      <c r="AP7" s="63"/>
      <c r="AQ7" s="63"/>
      <c r="AR7" s="63"/>
      <c r="AS7" s="63"/>
      <c r="AT7" s="63"/>
      <c r="AU7" s="63"/>
      <c r="AV7" s="63"/>
      <c r="AW7" s="63"/>
      <c r="AX7" s="63"/>
      <c r="AY7" s="63"/>
      <c r="AZ7" s="63"/>
      <c r="BA7" s="63"/>
      <c r="BB7" s="63"/>
    </row>
    <row r="8" spans="1:54" ht="17.100000000000001" customHeight="1">
      <c r="A8" s="63"/>
      <c r="B8" s="73"/>
      <c r="C8" s="63"/>
      <c r="D8" s="63"/>
      <c r="E8" s="101"/>
      <c r="F8" s="101"/>
      <c r="G8" s="101"/>
      <c r="H8" s="101"/>
      <c r="I8" s="101"/>
      <c r="J8" s="101"/>
      <c r="K8" s="101"/>
      <c r="P8" s="4"/>
      <c r="Q8" s="4"/>
      <c r="AB8" s="5"/>
      <c r="AC8" s="6"/>
      <c r="AD8" s="6"/>
      <c r="AI8" s="63"/>
      <c r="AJ8" s="63"/>
      <c r="AK8" s="63"/>
      <c r="AL8" s="63"/>
      <c r="AM8" s="63"/>
      <c r="AN8" s="63"/>
      <c r="AO8" s="63"/>
      <c r="AP8" s="63"/>
      <c r="AQ8" s="63"/>
      <c r="AR8" s="63"/>
      <c r="AS8" s="63"/>
      <c r="AT8" s="63"/>
      <c r="AU8" s="63"/>
      <c r="AV8" s="63"/>
      <c r="AW8" s="63"/>
      <c r="AX8" s="63"/>
      <c r="AY8" s="63"/>
      <c r="AZ8" s="63"/>
      <c r="BA8" s="63"/>
      <c r="BB8" s="63"/>
    </row>
    <row r="9" spans="1:54" ht="17.100000000000001" customHeight="1">
      <c r="A9" s="63"/>
      <c r="B9" s="63"/>
      <c r="C9" s="63"/>
      <c r="D9" s="63"/>
      <c r="E9" s="101"/>
      <c r="F9" s="101"/>
      <c r="G9" s="101"/>
      <c r="H9" s="101"/>
      <c r="I9" s="101"/>
      <c r="J9" s="101"/>
      <c r="K9" s="101"/>
      <c r="P9" s="4"/>
      <c r="Q9" s="4"/>
      <c r="AB9" s="5"/>
      <c r="AC9" s="6"/>
      <c r="AD9" s="6"/>
      <c r="AI9" s="63"/>
      <c r="AJ9" s="63"/>
      <c r="AK9" s="63"/>
      <c r="AL9" s="63"/>
      <c r="AM9" s="63"/>
      <c r="AN9" s="63"/>
      <c r="AO9" s="63"/>
      <c r="AP9" s="63"/>
      <c r="AQ9" s="63"/>
      <c r="AR9" s="63"/>
      <c r="AS9" s="63"/>
      <c r="AT9" s="63"/>
      <c r="AU9" s="63"/>
      <c r="AV9" s="63"/>
      <c r="AW9" s="63"/>
      <c r="AX9" s="63"/>
      <c r="AY9" s="63"/>
      <c r="AZ9" s="63"/>
      <c r="BA9" s="63"/>
      <c r="BB9" s="63"/>
    </row>
    <row r="10" spans="1:54" ht="17.100000000000001" customHeight="1">
      <c r="A10" s="63"/>
      <c r="B10" s="63"/>
      <c r="C10" s="63"/>
      <c r="D10" s="80"/>
      <c r="E10" s="101"/>
      <c r="F10" s="101"/>
      <c r="G10" s="101"/>
      <c r="H10" s="101"/>
      <c r="I10" s="101"/>
      <c r="J10" s="101"/>
      <c r="K10" s="101"/>
      <c r="P10" s="4"/>
      <c r="Q10" s="4"/>
      <c r="AB10" s="5"/>
      <c r="AC10" s="6"/>
      <c r="AD10" s="6"/>
      <c r="AI10" s="63"/>
      <c r="AJ10" s="63"/>
      <c r="AK10" s="63"/>
      <c r="AL10" s="63"/>
      <c r="AM10" s="63"/>
      <c r="AN10" s="63"/>
      <c r="AO10" s="63"/>
      <c r="AP10" s="63"/>
      <c r="AQ10" s="63"/>
      <c r="AR10" s="63"/>
      <c r="AS10" s="63"/>
      <c r="AT10" s="63"/>
      <c r="AU10" s="63"/>
      <c r="AV10" s="63"/>
      <c r="AW10" s="63"/>
      <c r="AX10" s="63"/>
      <c r="AY10" s="63"/>
      <c r="AZ10" s="63"/>
      <c r="BA10" s="63"/>
      <c r="BB10" s="63"/>
    </row>
    <row r="11" spans="1:54" ht="17.100000000000001" customHeight="1">
      <c r="A11" s="63"/>
      <c r="B11" s="63"/>
      <c r="C11" s="63"/>
      <c r="D11" s="80"/>
      <c r="E11" s="101"/>
      <c r="F11" s="101"/>
      <c r="G11" s="101"/>
      <c r="H11" s="101"/>
      <c r="I11" s="101"/>
      <c r="J11" s="101"/>
      <c r="K11" s="101"/>
      <c r="P11" s="4"/>
      <c r="Q11" s="4"/>
      <c r="AB11" s="5"/>
      <c r="AC11" s="6"/>
      <c r="AD11" s="6"/>
      <c r="AI11" s="63"/>
      <c r="AJ11" s="63"/>
      <c r="AK11" s="63"/>
      <c r="AL11" s="63"/>
      <c r="AM11" s="63"/>
      <c r="AN11" s="63"/>
      <c r="AO11" s="63"/>
      <c r="AP11" s="63"/>
      <c r="AQ11" s="63"/>
      <c r="AR11" s="63"/>
      <c r="AS11" s="63"/>
      <c r="AT11" s="63"/>
      <c r="AU11" s="63"/>
      <c r="AV11" s="63"/>
      <c r="AW11" s="63"/>
      <c r="AX11" s="63"/>
      <c r="AY11" s="63"/>
      <c r="AZ11" s="63"/>
      <c r="BA11" s="63"/>
      <c r="BB11" s="63"/>
    </row>
    <row r="12" spans="1:54" ht="17.100000000000001" customHeight="1">
      <c r="A12" s="63"/>
      <c r="B12" s="63"/>
      <c r="C12" s="63"/>
      <c r="D12" s="80"/>
      <c r="E12" s="101"/>
      <c r="F12" s="101"/>
      <c r="G12" s="101"/>
      <c r="H12" s="101"/>
      <c r="I12" s="101"/>
      <c r="J12" s="101"/>
      <c r="K12" s="101"/>
      <c r="P12" s="4"/>
      <c r="Q12" s="4"/>
      <c r="AB12" s="5"/>
      <c r="AC12" s="6"/>
      <c r="AD12" s="6"/>
      <c r="AI12" s="63"/>
      <c r="AJ12" s="63"/>
      <c r="AK12" s="63"/>
      <c r="AL12" s="63"/>
      <c r="AM12" s="63"/>
      <c r="AN12" s="63"/>
      <c r="AO12" s="63"/>
      <c r="AP12" s="63"/>
      <c r="AQ12" s="63"/>
      <c r="AR12" s="63"/>
      <c r="AS12" s="63"/>
      <c r="AT12" s="63"/>
      <c r="AU12" s="63"/>
      <c r="AV12" s="63"/>
      <c r="AW12" s="63"/>
      <c r="AX12" s="63"/>
      <c r="AY12" s="63"/>
      <c r="AZ12" s="63"/>
      <c r="BA12" s="63"/>
      <c r="BB12" s="63"/>
    </row>
    <row r="13" spans="1:54" ht="17.100000000000001" customHeight="1">
      <c r="A13" s="63"/>
      <c r="B13" s="63" t="str">
        <f>IF($H$2="Svenska",'Beräkningsmall HEU'!T97,'Beräkningsmall HEU'!U97)</f>
        <v>Andel UGEM/FGEM som finansieras om ej lokalkostnader</v>
      </c>
      <c r="C13" s="63"/>
      <c r="D13" s="185">
        <v>0.1</v>
      </c>
      <c r="E13" s="101"/>
      <c r="F13" s="101"/>
      <c r="G13" s="101"/>
      <c r="H13" s="101"/>
      <c r="I13" s="101"/>
      <c r="J13" s="101"/>
      <c r="K13" s="101"/>
      <c r="P13" s="4"/>
      <c r="Q13" s="4"/>
      <c r="AB13" s="5"/>
      <c r="AC13" s="6"/>
      <c r="AD13" s="6"/>
      <c r="AI13" s="63"/>
      <c r="AJ13" s="63"/>
      <c r="AK13" s="63"/>
      <c r="AL13" s="63"/>
      <c r="AM13" s="63"/>
      <c r="AN13" s="63"/>
      <c r="AO13" s="63"/>
      <c r="AP13" s="63"/>
      <c r="AQ13" s="63"/>
      <c r="AR13" s="63"/>
      <c r="AS13" s="63"/>
      <c r="AT13" s="63"/>
      <c r="AU13" s="63"/>
      <c r="AV13" s="63"/>
      <c r="AW13" s="63"/>
      <c r="AX13" s="63"/>
      <c r="AY13" s="63"/>
      <c r="AZ13" s="63"/>
      <c r="BA13" s="63"/>
      <c r="BB13" s="63"/>
    </row>
    <row r="14" spans="1:54" ht="17.100000000000001" customHeight="1">
      <c r="A14" s="63"/>
      <c r="B14" s="100"/>
      <c r="C14" s="202" t="str">
        <f>IF($H$2="Svenska",'Beräkningsmall HEU'!T99,'Beräkningsmall HEU'!U99)</f>
        <v>All beräkning i denna mall måste ses som ungefärlig och kan aldrig visa exakt behov av medfinansiering.</v>
      </c>
      <c r="D14" s="203"/>
      <c r="E14" s="101"/>
      <c r="F14" s="101"/>
      <c r="G14" s="101"/>
      <c r="H14" s="101"/>
      <c r="I14" s="101"/>
      <c r="J14" s="101"/>
      <c r="K14" s="101"/>
      <c r="P14" s="4"/>
      <c r="Q14" s="4"/>
      <c r="AB14" s="5"/>
      <c r="AC14" s="6"/>
      <c r="AD14" s="6"/>
      <c r="AI14" s="63"/>
      <c r="AJ14" s="63"/>
      <c r="AK14" s="63"/>
      <c r="AL14" s="63"/>
      <c r="AM14" s="63"/>
      <c r="AN14" s="63"/>
      <c r="AO14" s="63"/>
      <c r="AP14" s="63"/>
      <c r="AQ14" s="63"/>
      <c r="AR14" s="63"/>
      <c r="AS14" s="63"/>
      <c r="AT14" s="63"/>
      <c r="AU14" s="63"/>
      <c r="AV14" s="63"/>
      <c r="AW14" s="63"/>
      <c r="AX14" s="63"/>
      <c r="AY14" s="63"/>
      <c r="AZ14" s="63"/>
      <c r="BA14" s="63"/>
      <c r="BB14" s="63"/>
    </row>
    <row r="15" spans="1:54" ht="15.75">
      <c r="A15" s="63"/>
      <c r="B15" s="55" t="str">
        <f>IF(H2="Svenska",T30,U30)</f>
        <v>Fyll i rosa rutor med aktuella uppgifter.</v>
      </c>
      <c r="C15" s="203"/>
      <c r="D15" s="203"/>
      <c r="E15" s="63"/>
      <c r="F15" s="63"/>
      <c r="G15" s="164"/>
      <c r="H15" s="63"/>
      <c r="I15" s="63"/>
      <c r="J15" s="63"/>
      <c r="K15" s="63"/>
      <c r="M15" s="2" t="s">
        <v>3</v>
      </c>
      <c r="O15" s="2" t="s">
        <v>85</v>
      </c>
      <c r="P15" s="4">
        <v>0.2</v>
      </c>
      <c r="Q15" s="4">
        <v>0.2</v>
      </c>
      <c r="T15" s="2" t="s">
        <v>86</v>
      </c>
      <c r="U15" s="2" t="s">
        <v>87</v>
      </c>
      <c r="AA15" s="2" t="str">
        <f>_xlfn.XLOOKUP(B7,Beräkningsmatris!C:C,Beräkningsmatris!D:D)</f>
        <v>D70</v>
      </c>
      <c r="AB15" s="3">
        <f>_xlfn.XLOOKUP(B7,Beräkningsmatris!C:C,Beräkningsmatris!F:F)</f>
        <v>0.5</v>
      </c>
      <c r="AC15" s="3">
        <f>_xlfn.XLOOKUP(B7,Beräkningsmatris!C:C,Beräkningsmatris!G:G)</f>
        <v>7.0000000000000007E-2</v>
      </c>
      <c r="AD15" s="3">
        <f>_xlfn.XLOOKUP(B7,Beräkningsmatris!C:C,Beräkningsmatris!H:H)</f>
        <v>0.7</v>
      </c>
      <c r="AE15" s="2">
        <f>_xlfn.XLOOKUP(B7,Beräkningsmatris!C:C,Beräkningsmatris!E:E)</f>
        <v>0</v>
      </c>
      <c r="AG15" s="3">
        <f>_xlfn.XLOOKUP(B7,Beräkningsmatris!C:C,Beräkningsmatris!I:I)</f>
        <v>0</v>
      </c>
      <c r="AI15" s="63"/>
      <c r="AJ15" s="63"/>
      <c r="AK15" s="63"/>
      <c r="AL15" s="63"/>
      <c r="AM15" s="63"/>
      <c r="AN15" s="63"/>
      <c r="AO15" s="63"/>
      <c r="AP15" s="63"/>
      <c r="AQ15" s="63"/>
      <c r="AR15" s="63"/>
      <c r="AS15" s="63"/>
      <c r="AT15" s="63"/>
      <c r="AU15" s="63"/>
      <c r="AV15" s="63"/>
      <c r="AW15" s="63"/>
      <c r="AX15" s="63"/>
      <c r="AY15" s="63"/>
      <c r="AZ15" s="63"/>
      <c r="BA15" s="63"/>
      <c r="BB15" s="63"/>
    </row>
    <row r="16" spans="1:54">
      <c r="A16" s="63"/>
      <c r="B16" s="63"/>
      <c r="C16" s="203"/>
      <c r="D16" s="203"/>
      <c r="E16" s="63"/>
      <c r="F16" s="27" t="str">
        <f>IF(H2="Svenska",T5,V5)</f>
        <v>Godkänd OH-nivå</v>
      </c>
      <c r="G16" s="115">
        <f>AC15</f>
        <v>7.0000000000000007E-2</v>
      </c>
      <c r="H16" s="63"/>
      <c r="I16" s="63"/>
      <c r="J16" s="63"/>
      <c r="K16" s="63"/>
      <c r="N16" s="2" t="s">
        <v>17</v>
      </c>
      <c r="O16" s="2" t="s">
        <v>50</v>
      </c>
      <c r="P16" s="4">
        <v>0.25</v>
      </c>
      <c r="Q16" s="4">
        <v>0.4</v>
      </c>
      <c r="T16" s="2" t="s">
        <v>88</v>
      </c>
      <c r="U16" s="2" t="s">
        <v>89</v>
      </c>
      <c r="AI16" s="63"/>
      <c r="AJ16" s="63"/>
      <c r="AK16" s="63"/>
      <c r="AL16" s="63"/>
      <c r="AM16" s="63"/>
      <c r="AN16" s="63"/>
      <c r="AO16" s="63"/>
      <c r="AP16" s="63"/>
      <c r="AQ16" s="63"/>
      <c r="AR16" s="63"/>
      <c r="AS16" s="63"/>
      <c r="AT16" s="63"/>
      <c r="AU16" s="63"/>
      <c r="AV16" s="63"/>
      <c r="AW16" s="63"/>
      <c r="AX16" s="63"/>
      <c r="AY16" s="63"/>
      <c r="AZ16" s="63"/>
      <c r="BA16" s="63"/>
      <c r="BB16" s="63"/>
    </row>
    <row r="17" spans="1:54" ht="15.75" thickBot="1">
      <c r="A17" s="63"/>
      <c r="B17" s="63"/>
      <c r="C17" s="62"/>
      <c r="D17" s="62"/>
      <c r="E17" s="63"/>
      <c r="F17" s="27" t="str">
        <f>IF(H2="Svenska",T35,U35)</f>
        <v>Umu:s ersättningsnivå för medfinansiering</v>
      </c>
      <c r="G17" s="115">
        <f>AD15</f>
        <v>0.7</v>
      </c>
      <c r="H17" s="63"/>
      <c r="I17" s="63"/>
      <c r="J17" s="63"/>
      <c r="K17" s="63"/>
      <c r="O17" s="2" t="s">
        <v>63</v>
      </c>
      <c r="P17" s="4">
        <v>0.15</v>
      </c>
      <c r="Q17" s="4">
        <v>0.6</v>
      </c>
      <c r="T17" s="2" t="s">
        <v>90</v>
      </c>
      <c r="U17" s="2" t="s">
        <v>91</v>
      </c>
      <c r="AI17" s="63"/>
      <c r="AJ17" s="63"/>
      <c r="AK17" s="63"/>
      <c r="AL17" s="63"/>
      <c r="AM17" s="63"/>
      <c r="AN17" s="63"/>
      <c r="AO17" s="63"/>
      <c r="AP17" s="63"/>
      <c r="AQ17" s="63"/>
      <c r="AR17" s="63"/>
      <c r="AS17" s="63"/>
      <c r="AT17" s="63"/>
      <c r="AU17" s="63"/>
      <c r="AV17" s="63"/>
      <c r="AW17" s="63"/>
      <c r="AX17" s="63"/>
      <c r="AY17" s="63"/>
      <c r="AZ17" s="63"/>
      <c r="BA17" s="63"/>
      <c r="BB17" s="63"/>
    </row>
    <row r="18" spans="1:54">
      <c r="A18" s="63"/>
      <c r="B18" s="63"/>
      <c r="C18" s="24" t="str">
        <f>IF(H2="Svenska",T45,U45)</f>
        <v>Intäkt, tkr</v>
      </c>
      <c r="D18" s="24" t="str">
        <f>IF(H2="Svenska",T46,U46)</f>
        <v>Kostnad, tkr</v>
      </c>
      <c r="E18" s="63"/>
      <c r="F18" s="27" t="str">
        <f>IF(H2="Svenska",T36,U36)</f>
        <v>Umu:s medfinansieringsnivå för UGEM</v>
      </c>
      <c r="G18" s="116">
        <f>G20</f>
        <v>0</v>
      </c>
      <c r="H18" s="65" t="str">
        <f>IF(H2="Svenska",T7,U7)</f>
        <v>Belopp</v>
      </c>
      <c r="I18" s="65" t="str">
        <f>IF(H2="Svenska",T15,U15)</f>
        <v>Procent</v>
      </c>
      <c r="J18" s="63"/>
      <c r="K18" s="63"/>
      <c r="O18" s="2" t="s">
        <v>54</v>
      </c>
      <c r="P18" s="4">
        <v>0.08</v>
      </c>
      <c r="Q18" s="4">
        <v>1.04</v>
      </c>
      <c r="T18" s="2" t="s">
        <v>92</v>
      </c>
      <c r="U18" s="2" t="s">
        <v>93</v>
      </c>
      <c r="AI18" s="63"/>
      <c r="AJ18" s="63"/>
      <c r="AK18" s="63"/>
      <c r="AL18" s="63"/>
      <c r="AM18" s="63"/>
      <c r="AN18" s="63"/>
      <c r="AO18" s="63"/>
      <c r="AP18" s="63"/>
      <c r="AQ18" s="63"/>
      <c r="AR18" s="63"/>
      <c r="AS18" s="63"/>
      <c r="AT18" s="63"/>
      <c r="AU18" s="63"/>
      <c r="AV18" s="63"/>
      <c r="AW18" s="63"/>
      <c r="AX18" s="63"/>
      <c r="AY18" s="63"/>
      <c r="AZ18" s="63"/>
      <c r="BA18" s="63"/>
      <c r="BB18" s="63"/>
    </row>
    <row r="19" spans="1:54" ht="15.75" thickBot="1">
      <c r="A19" s="63"/>
      <c r="B19" s="27" t="str">
        <f>IF(H2="Svenska",T48,U48)</f>
        <v>Direkta lönekostnader i projektbudget</v>
      </c>
      <c r="C19" s="28">
        <v>0</v>
      </c>
      <c r="D19" s="29"/>
      <c r="E19" s="63"/>
      <c r="F19" s="27" t="str">
        <f>IF(H2="Svenska",T37,U37)</f>
        <v>Institutionens lokalkostnadsnivå</v>
      </c>
      <c r="G19" s="118">
        <f>IF(H19&gt;0,"",IF(H19=0,I19,H19))</f>
        <v>0</v>
      </c>
      <c r="H19" s="56"/>
      <c r="I19" s="57">
        <v>0</v>
      </c>
      <c r="J19" s="63"/>
      <c r="K19" s="63"/>
      <c r="O19" s="2" t="s">
        <v>57</v>
      </c>
      <c r="P19" s="4">
        <v>7.0000000000000007E-2</v>
      </c>
      <c r="Q19" s="4">
        <v>0.7</v>
      </c>
      <c r="AI19" s="63"/>
      <c r="AJ19" s="63"/>
      <c r="AK19" s="63"/>
      <c r="AL19" s="63"/>
      <c r="AM19" s="63"/>
      <c r="AN19" s="63"/>
      <c r="AO19" s="63"/>
      <c r="AP19" s="63"/>
      <c r="AQ19" s="63"/>
      <c r="AR19" s="63"/>
      <c r="AS19" s="63"/>
      <c r="AT19" s="63"/>
      <c r="AU19" s="63"/>
      <c r="AV19" s="63"/>
      <c r="AW19" s="63"/>
      <c r="AX19" s="63"/>
      <c r="AY19" s="63"/>
      <c r="AZ19" s="63"/>
      <c r="BA19" s="63"/>
      <c r="BB19" s="63"/>
    </row>
    <row r="20" spans="1:54" ht="15.75" thickBot="1">
      <c r="A20" s="63"/>
      <c r="B20" s="27" t="str">
        <f>IF($H$2="Svenska",T98,U98)</f>
        <v>Underleverantörer (subcontracting) vid UMU</v>
      </c>
      <c r="C20" s="28">
        <v>0</v>
      </c>
      <c r="D20" s="29"/>
      <c r="E20" s="119"/>
      <c r="F20" s="27" t="str">
        <f>IF(H2="Svenska",T38,U38)</f>
        <v>Institutionens procentpåslag för UGEM</v>
      </c>
      <c r="G20" s="188">
        <v>0</v>
      </c>
      <c r="H20" s="206">
        <f>SUM(G20:G22)</f>
        <v>0</v>
      </c>
      <c r="I20" s="63"/>
      <c r="J20" s="63"/>
      <c r="K20" s="63"/>
      <c r="O20" s="2" t="s">
        <v>94</v>
      </c>
      <c r="T20" s="2" t="s">
        <v>1</v>
      </c>
      <c r="U20" s="2" t="s">
        <v>3</v>
      </c>
      <c r="AI20" s="63"/>
      <c r="AJ20" s="63"/>
      <c r="AK20" s="63"/>
      <c r="AL20" s="63"/>
      <c r="AM20" s="63"/>
      <c r="AN20" s="63"/>
      <c r="AO20" s="63"/>
      <c r="AP20" s="63"/>
      <c r="AQ20" s="63"/>
      <c r="AR20" s="63"/>
      <c r="AS20" s="63"/>
      <c r="AT20" s="63"/>
      <c r="AU20" s="63"/>
      <c r="AV20" s="63"/>
      <c r="AW20" s="63"/>
      <c r="AX20" s="63"/>
      <c r="AY20" s="63"/>
      <c r="AZ20" s="63"/>
      <c r="BA20" s="63"/>
      <c r="BB20" s="63"/>
    </row>
    <row r="21" spans="1:54">
      <c r="A21" s="63"/>
      <c r="B21" s="27" t="str">
        <f>IF($H$2="Svenska",T99,U99)</f>
        <v>Resor och uppehälle vid UMU</v>
      </c>
      <c r="C21" s="28">
        <v>0</v>
      </c>
      <c r="D21" s="29"/>
      <c r="E21" s="63"/>
      <c r="F21" s="27" t="str">
        <f>IF(H2="Svenska",T39,U39)</f>
        <v>Institutionens procentpåslag för FGEM</v>
      </c>
      <c r="G21" s="131">
        <v>0</v>
      </c>
      <c r="H21" s="207"/>
      <c r="I21" s="63"/>
      <c r="J21" s="63"/>
      <c r="K21" s="63"/>
      <c r="T21" s="7" t="s">
        <v>24</v>
      </c>
      <c r="U21" s="7" t="s">
        <v>24</v>
      </c>
      <c r="AI21" s="63"/>
      <c r="AJ21" s="63"/>
      <c r="AK21" s="63"/>
      <c r="AL21" s="63"/>
      <c r="AM21" s="63"/>
      <c r="AN21" s="63"/>
      <c r="AO21" s="63"/>
      <c r="AP21" s="63"/>
      <c r="AQ21" s="63"/>
      <c r="AR21" s="63"/>
      <c r="AS21" s="63"/>
      <c r="AT21" s="63"/>
      <c r="AU21" s="63"/>
      <c r="AV21" s="63"/>
      <c r="AW21" s="63"/>
      <c r="AX21" s="63"/>
      <c r="AY21" s="63"/>
      <c r="AZ21" s="63"/>
      <c r="BA21" s="63"/>
      <c r="BB21" s="63"/>
    </row>
    <row r="22" spans="1:54">
      <c r="A22" s="63"/>
      <c r="B22" s="27" t="str">
        <f>IF($H$2="Svenska",T100,U100)</f>
        <v>Utrustning vid UMU</v>
      </c>
      <c r="C22" s="28">
        <v>0</v>
      </c>
      <c r="D22" s="29"/>
      <c r="E22" s="63"/>
      <c r="F22" s="231" t="str">
        <f>IF(H2="Svenska",T40,U40)</f>
        <v>Institutionens procentpåslag för IGEM</v>
      </c>
      <c r="G22" s="232">
        <v>0</v>
      </c>
      <c r="H22" s="207"/>
      <c r="I22" s="63"/>
      <c r="J22" s="63"/>
      <c r="K22" s="63"/>
      <c r="T22" s="58" t="s">
        <v>95</v>
      </c>
      <c r="U22" s="54" t="s">
        <v>96</v>
      </c>
      <c r="AF22" s="2">
        <f>IF(Inställningar!J5="EU31",1,0)</f>
        <v>0</v>
      </c>
      <c r="AI22" s="63"/>
      <c r="AJ22" s="63"/>
      <c r="AK22" s="63"/>
      <c r="AL22" s="63"/>
      <c r="AM22" s="63"/>
      <c r="AN22" s="63"/>
      <c r="AO22" s="63"/>
      <c r="AP22" s="63"/>
      <c r="AQ22" s="63"/>
      <c r="AR22" s="63"/>
      <c r="AS22" s="63"/>
      <c r="AT22" s="63"/>
      <c r="AU22" s="63"/>
      <c r="AV22" s="63"/>
      <c r="AW22" s="63"/>
      <c r="AX22" s="63"/>
      <c r="AY22" s="63"/>
      <c r="AZ22" s="63"/>
      <c r="BA22" s="63"/>
      <c r="BB22" s="63"/>
    </row>
    <row r="23" spans="1:54" ht="15.75" thickBot="1">
      <c r="A23" s="63"/>
      <c r="B23" s="27" t="str">
        <f>IF($H$2="Svenska",T101,U101)</f>
        <v>Andra varor, arbeten och tjänster vid UMU</v>
      </c>
      <c r="C23" s="28">
        <v>0</v>
      </c>
      <c r="D23" s="29"/>
      <c r="E23" s="63"/>
      <c r="F23" s="233"/>
      <c r="G23" s="234"/>
      <c r="H23" s="208"/>
      <c r="I23" s="63"/>
      <c r="J23" s="63"/>
      <c r="K23" s="63"/>
      <c r="T23" s="58" t="s">
        <v>97</v>
      </c>
      <c r="U23" s="54" t="s">
        <v>98</v>
      </c>
      <c r="AF23" s="4">
        <f>IF(AF22=1,Inställningar!E8,0)</f>
        <v>0</v>
      </c>
      <c r="AI23" s="63"/>
      <c r="AJ23" s="63"/>
      <c r="AK23" s="63"/>
      <c r="AL23" s="63"/>
      <c r="AM23" s="63"/>
      <c r="AN23" s="63"/>
      <c r="AO23" s="63"/>
      <c r="AP23" s="63"/>
      <c r="AQ23" s="63"/>
      <c r="AR23" s="63"/>
      <c r="AS23" s="63"/>
      <c r="AT23" s="63"/>
      <c r="AU23" s="63"/>
      <c r="AV23" s="63"/>
      <c r="AW23" s="63"/>
      <c r="AX23" s="63"/>
      <c r="AY23" s="63"/>
      <c r="AZ23" s="63"/>
      <c r="BA23" s="63"/>
      <c r="BB23" s="63"/>
    </row>
    <row r="24" spans="1:54">
      <c r="A24" s="63"/>
      <c r="B24" s="27" t="str">
        <f>IF($H$2="Svenska",T102,U102)</f>
        <v>Internfakturor vid UMU</v>
      </c>
      <c r="C24" s="28">
        <v>0</v>
      </c>
      <c r="D24" s="29"/>
      <c r="E24" s="63"/>
      <c r="F24" s="63"/>
      <c r="G24" s="63"/>
      <c r="H24" s="77"/>
      <c r="I24" s="63"/>
      <c r="J24" s="63"/>
      <c r="K24" s="63"/>
      <c r="T24" s="58"/>
      <c r="U24" s="54"/>
      <c r="AF24" s="4"/>
      <c r="AI24" s="63"/>
      <c r="AJ24" s="63"/>
      <c r="AK24" s="63"/>
      <c r="AL24" s="63"/>
      <c r="AM24" s="63"/>
      <c r="AN24" s="63"/>
      <c r="AO24" s="63"/>
      <c r="AP24" s="63"/>
      <c r="AQ24" s="63"/>
      <c r="AR24" s="63"/>
      <c r="AS24" s="63"/>
      <c r="AT24" s="63"/>
      <c r="AU24" s="63"/>
      <c r="AV24" s="63"/>
      <c r="AW24" s="63"/>
      <c r="AX24" s="63"/>
      <c r="AY24" s="63"/>
      <c r="AZ24" s="63"/>
      <c r="BA24" s="63"/>
      <c r="BB24" s="63"/>
    </row>
    <row r="25" spans="1:54" ht="15.75" thickBot="1">
      <c r="A25" s="63"/>
      <c r="B25" s="27" t="str">
        <f>IF(H2="Svenska",T47,U47)&amp;" "&amp;G16*100&amp;" "&amp;"%"</f>
        <v>Indirekta kostnader i projektbudget 7 %</v>
      </c>
      <c r="C25" s="117">
        <f>G16*(C19+C21+C22+C23)</f>
        <v>0</v>
      </c>
      <c r="D25" s="29"/>
      <c r="E25" s="164"/>
      <c r="F25" s="63"/>
      <c r="G25" s="63"/>
      <c r="H25" s="63"/>
      <c r="I25" s="63"/>
      <c r="J25" s="63"/>
      <c r="K25" s="63"/>
      <c r="T25" s="18" t="s">
        <v>99</v>
      </c>
      <c r="U25" s="54" t="s">
        <v>100</v>
      </c>
      <c r="AI25" s="63"/>
      <c r="AJ25" s="63"/>
      <c r="AK25" s="63"/>
      <c r="AL25" s="63"/>
      <c r="AM25" s="63"/>
      <c r="AN25" s="63"/>
      <c r="AO25" s="63"/>
      <c r="AP25" s="63"/>
      <c r="AQ25" s="63"/>
      <c r="AR25" s="63"/>
      <c r="AS25" s="63"/>
      <c r="AT25" s="63"/>
      <c r="AU25" s="63"/>
      <c r="AV25" s="63"/>
      <c r="AW25" s="63"/>
      <c r="AX25" s="63"/>
      <c r="AY25" s="63"/>
      <c r="AZ25" s="63"/>
      <c r="BA25" s="63"/>
      <c r="BB25" s="63"/>
    </row>
    <row r="26" spans="1:54">
      <c r="A26" s="63"/>
      <c r="B26" s="125" t="str">
        <f>IF(H2="Svenska",T26,U26)&amp;" "&amp;G28*100 &amp;"%"</f>
        <v>EU-bidrag indirekta kostnader 50%</v>
      </c>
      <c r="C26" s="126">
        <f>SUM(C25*G28)</f>
        <v>0</v>
      </c>
      <c r="D26" s="29"/>
      <c r="E26" s="164"/>
      <c r="F26" s="63"/>
      <c r="G26" s="63"/>
      <c r="H26" s="63"/>
      <c r="I26" s="63"/>
      <c r="J26" s="63"/>
      <c r="K26" s="63"/>
      <c r="T26" s="2" t="s">
        <v>283</v>
      </c>
      <c r="U26" s="54" t="s">
        <v>284</v>
      </c>
      <c r="AI26" s="63"/>
      <c r="AJ26" s="63"/>
      <c r="AK26" s="63"/>
      <c r="AL26" s="63"/>
      <c r="AM26" s="63"/>
      <c r="AN26" s="63"/>
      <c r="AO26" s="63"/>
      <c r="AP26" s="63"/>
      <c r="AQ26" s="63"/>
      <c r="AR26" s="63"/>
      <c r="AS26" s="63"/>
      <c r="AT26" s="63"/>
      <c r="AU26" s="63"/>
      <c r="AV26" s="63"/>
      <c r="AW26" s="63"/>
      <c r="AX26" s="63"/>
      <c r="AY26" s="63"/>
      <c r="AZ26" s="63"/>
      <c r="BA26" s="63"/>
      <c r="BB26" s="63"/>
    </row>
    <row r="27" spans="1:54">
      <c r="A27" s="63"/>
      <c r="B27" s="125" t="str">
        <f>IF(H2="Svenska",T27,U27)</f>
        <v>EU-bidrag direkta kostnader 50%</v>
      </c>
      <c r="C27" s="126">
        <f>SUM(C19:C24)*G28</f>
        <v>0</v>
      </c>
      <c r="D27" s="29"/>
      <c r="E27" s="164"/>
      <c r="F27" s="63"/>
      <c r="G27" s="63"/>
      <c r="H27" s="63"/>
      <c r="I27" s="63"/>
      <c r="J27" s="63"/>
      <c r="K27" s="63"/>
      <c r="T27" s="2" t="str">
        <f>"EU-bidrag direkta kostnader "&amp;G28*100 &amp;"%"</f>
        <v>EU-bidrag direkta kostnader 50%</v>
      </c>
      <c r="U27" s="54" t="str">
        <f>"EU contribution direct costs "&amp;G28*100 &amp;"%"</f>
        <v>EU contribution direct costs 50%</v>
      </c>
      <c r="AI27" s="63"/>
      <c r="AJ27" s="63"/>
      <c r="AK27" s="63"/>
      <c r="AL27" s="63"/>
      <c r="AM27" s="63"/>
      <c r="AN27" s="63"/>
      <c r="AO27" s="63"/>
      <c r="AP27" s="63"/>
      <c r="AQ27" s="63"/>
      <c r="AR27" s="63"/>
      <c r="AS27" s="63"/>
      <c r="AT27" s="63"/>
      <c r="AU27" s="63"/>
      <c r="AV27" s="63"/>
      <c r="AW27" s="63"/>
      <c r="AX27" s="63"/>
      <c r="AY27" s="63"/>
      <c r="AZ27" s="63"/>
      <c r="BA27" s="63"/>
      <c r="BB27" s="63"/>
    </row>
    <row r="28" spans="1:54">
      <c r="A28" s="63"/>
      <c r="B28" s="27" t="str">
        <f>IF(Inställningar!J5="EUEgen",IF(H2="Svenska",T51,U51),IF(Inställningar!J5="EU31",IF(H2="Svenska",T51,U51),IF(H2="Svenska",T51,U51)))</f>
        <v>Direkta lönekostnader vid UMU</v>
      </c>
      <c r="C28" s="29"/>
      <c r="D28" s="28">
        <v>0</v>
      </c>
      <c r="E28" s="63"/>
      <c r="F28" s="27" t="str">
        <f>IF(H2="Svenska",T43,U43)</f>
        <v>Ersättningsnivå från finansiären</v>
      </c>
      <c r="G28" s="120">
        <f>IF(H5="Ja",D10,AB15)</f>
        <v>0.5</v>
      </c>
      <c r="H28" s="63"/>
      <c r="I28" s="63"/>
      <c r="J28" s="63"/>
      <c r="K28" s="63"/>
      <c r="AI28" s="63"/>
      <c r="AJ28" s="63"/>
      <c r="AK28" s="63"/>
      <c r="AL28" s="63"/>
      <c r="AM28" s="63"/>
      <c r="AN28" s="63"/>
      <c r="AO28" s="63"/>
      <c r="AP28" s="63"/>
      <c r="AQ28" s="63"/>
      <c r="AR28" s="63"/>
      <c r="AS28" s="63"/>
      <c r="AT28" s="63"/>
      <c r="AU28" s="63"/>
      <c r="AV28" s="63"/>
      <c r="AW28" s="63"/>
      <c r="AX28" s="63"/>
      <c r="AY28" s="63"/>
      <c r="AZ28" s="63"/>
      <c r="BA28" s="63"/>
      <c r="BB28" s="63"/>
    </row>
    <row r="29" spans="1:54">
      <c r="A29" s="63"/>
      <c r="B29" s="27" t="str">
        <f>IF($H$2="Svenska",T92,U92)</f>
        <v>Projektets kostnader för underleverantörer (subcontracting)</v>
      </c>
      <c r="C29" s="29"/>
      <c r="D29" s="28">
        <v>0</v>
      </c>
      <c r="E29" s="151"/>
      <c r="F29" s="151"/>
      <c r="G29" s="151"/>
      <c r="H29" s="151"/>
      <c r="I29" s="151"/>
      <c r="J29" s="63"/>
      <c r="K29" s="63"/>
      <c r="T29" s="2" t="s">
        <v>101</v>
      </c>
      <c r="U29" s="59" t="s">
        <v>102</v>
      </c>
      <c r="AI29" s="63"/>
      <c r="AJ29" s="63"/>
      <c r="AK29" s="63"/>
      <c r="AL29" s="63"/>
      <c r="AM29" s="63"/>
      <c r="AN29" s="63"/>
      <c r="AO29" s="63"/>
      <c r="AP29" s="63"/>
      <c r="AQ29" s="63"/>
      <c r="AR29" s="63"/>
      <c r="AS29" s="63"/>
      <c r="AT29" s="63"/>
      <c r="AU29" s="63"/>
      <c r="AV29" s="63"/>
      <c r="AW29" s="63"/>
      <c r="AX29" s="63"/>
      <c r="AY29" s="63"/>
      <c r="AZ29" s="63"/>
      <c r="BA29" s="63"/>
      <c r="BB29" s="63"/>
    </row>
    <row r="30" spans="1:54" ht="15.75">
      <c r="A30" s="63"/>
      <c r="B30" s="27" t="str">
        <f>IF($H$2="Svenska",T93,U93)</f>
        <v>Projektets kostnader för resor och uppehälle</v>
      </c>
      <c r="C30" s="29"/>
      <c r="D30" s="28">
        <v>0</v>
      </c>
      <c r="E30" s="151"/>
      <c r="F30" s="151"/>
      <c r="G30" s="151"/>
      <c r="H30" s="151"/>
      <c r="I30" s="151"/>
      <c r="J30" s="63"/>
      <c r="K30" s="63"/>
      <c r="T30" s="55" t="s">
        <v>103</v>
      </c>
      <c r="U30" s="54" t="s">
        <v>104</v>
      </c>
      <c r="AI30" s="63"/>
      <c r="AJ30" s="63"/>
      <c r="AK30" s="63"/>
      <c r="AL30" s="63"/>
      <c r="AM30" s="63"/>
      <c r="AN30" s="63"/>
      <c r="AO30" s="63"/>
      <c r="AP30" s="63"/>
      <c r="AQ30" s="63"/>
      <c r="AR30" s="63"/>
      <c r="AS30" s="63"/>
      <c r="AT30" s="63"/>
      <c r="AU30" s="63"/>
      <c r="AV30" s="63"/>
      <c r="AW30" s="63"/>
      <c r="AX30" s="63"/>
      <c r="AY30" s="63"/>
      <c r="AZ30" s="63"/>
      <c r="BA30" s="63"/>
      <c r="BB30" s="63"/>
    </row>
    <row r="31" spans="1:54">
      <c r="A31" s="63"/>
      <c r="B31" s="27" t="str">
        <f>IF($H$2="Svenska",T94,U94)</f>
        <v>Projektets kostnader för utrustning</v>
      </c>
      <c r="C31" s="29"/>
      <c r="D31" s="28">
        <v>0</v>
      </c>
      <c r="E31" s="151"/>
      <c r="F31" s="151"/>
      <c r="G31" s="165"/>
      <c r="H31" s="151"/>
      <c r="I31" s="151"/>
      <c r="J31" s="63"/>
      <c r="K31" s="63"/>
      <c r="T31" s="60" t="s">
        <v>105</v>
      </c>
      <c r="U31" s="54" t="s">
        <v>106</v>
      </c>
      <c r="AI31" s="63"/>
      <c r="AJ31" s="63"/>
      <c r="AK31" s="63"/>
      <c r="AL31" s="63"/>
      <c r="AM31" s="63"/>
      <c r="AN31" s="63"/>
      <c r="AO31" s="63"/>
      <c r="AP31" s="63"/>
      <c r="AQ31" s="63"/>
      <c r="AR31" s="63"/>
      <c r="AS31" s="63"/>
      <c r="AT31" s="63"/>
      <c r="AU31" s="63"/>
      <c r="AV31" s="63"/>
      <c r="AW31" s="63"/>
      <c r="AX31" s="63"/>
      <c r="AY31" s="63"/>
      <c r="AZ31" s="63"/>
      <c r="BA31" s="63"/>
      <c r="BB31" s="63"/>
    </row>
    <row r="32" spans="1:54">
      <c r="A32" s="63"/>
      <c r="B32" s="27" t="str">
        <f>IF($H$2="Svenska",T95,U95)</f>
        <v>Projektets kostnader för andra varor, arbeten och tjänster</v>
      </c>
      <c r="C32" s="29"/>
      <c r="D32" s="28">
        <v>0</v>
      </c>
      <c r="E32" s="152"/>
      <c r="F32" s="151"/>
      <c r="G32" s="103"/>
      <c r="H32" s="151"/>
      <c r="I32" s="151"/>
      <c r="J32" s="63"/>
      <c r="K32" s="63"/>
      <c r="T32" s="2" t="s">
        <v>108</v>
      </c>
      <c r="U32" s="54" t="s">
        <v>109</v>
      </c>
      <c r="AI32" s="63"/>
      <c r="AJ32" s="63"/>
      <c r="AK32" s="63"/>
      <c r="AL32" s="63"/>
      <c r="AM32" s="63"/>
      <c r="AN32" s="63"/>
      <c r="AO32" s="63"/>
      <c r="AP32" s="63"/>
      <c r="AQ32" s="63"/>
      <c r="AR32" s="63"/>
      <c r="AS32" s="63"/>
      <c r="AT32" s="63"/>
      <c r="AU32" s="63"/>
      <c r="AV32" s="63"/>
      <c r="AW32" s="63"/>
      <c r="AX32" s="63"/>
      <c r="AY32" s="63"/>
      <c r="AZ32" s="63"/>
      <c r="BA32" s="63"/>
      <c r="BB32" s="63"/>
    </row>
    <row r="33" spans="1:54">
      <c r="A33" s="63"/>
      <c r="B33" s="27" t="str">
        <f>IF($H$2="Svenska",T96,U96)</f>
        <v>Projektets kostnader för internfakturor</v>
      </c>
      <c r="C33" s="29"/>
      <c r="D33" s="28">
        <f t="shared" ref="D33" si="0">C24</f>
        <v>0</v>
      </c>
      <c r="E33" s="151"/>
      <c r="F33" s="151"/>
      <c r="G33" s="104"/>
      <c r="H33" s="151"/>
      <c r="I33" s="151"/>
      <c r="J33" s="63"/>
      <c r="K33" s="63"/>
      <c r="U33" s="54"/>
      <c r="AI33" s="63"/>
      <c r="AJ33" s="63"/>
      <c r="AK33" s="63"/>
      <c r="AL33" s="63"/>
      <c r="AM33" s="63"/>
      <c r="AN33" s="63"/>
      <c r="AO33" s="63"/>
      <c r="AP33" s="63"/>
      <c r="AQ33" s="63"/>
      <c r="AR33" s="63"/>
      <c r="AS33" s="63"/>
      <c r="AT33" s="63"/>
      <c r="AU33" s="63"/>
      <c r="AV33" s="63"/>
      <c r="AW33" s="63"/>
      <c r="AX33" s="63"/>
      <c r="AY33" s="63"/>
      <c r="AZ33" s="63"/>
      <c r="BA33" s="63"/>
      <c r="BB33" s="63"/>
    </row>
    <row r="34" spans="1:54">
      <c r="A34" s="63"/>
      <c r="B34" s="27" t="str">
        <f>IF(H2="Svenska",T52,U52)</f>
        <v>Lokalkostnader vid UMU</v>
      </c>
      <c r="C34" s="29"/>
      <c r="D34" s="117">
        <f>IF(H19="",(D28*G19),H19)</f>
        <v>0</v>
      </c>
      <c r="E34" s="151"/>
      <c r="F34" s="235"/>
      <c r="G34" s="236"/>
      <c r="H34" s="151"/>
      <c r="I34" s="151"/>
      <c r="J34" s="63"/>
      <c r="K34" s="63"/>
      <c r="T34" s="2" t="s">
        <v>22</v>
      </c>
      <c r="U34" s="54" t="s">
        <v>110</v>
      </c>
      <c r="AI34" s="63"/>
      <c r="AJ34" s="63"/>
      <c r="AK34" s="63"/>
      <c r="AL34" s="63"/>
      <c r="AM34" s="63"/>
      <c r="AN34" s="63"/>
      <c r="AO34" s="63"/>
      <c r="AP34" s="63"/>
      <c r="AQ34" s="63"/>
      <c r="AR34" s="63"/>
      <c r="AS34" s="63"/>
      <c r="AT34" s="63"/>
      <c r="AU34" s="63"/>
      <c r="AV34" s="63"/>
      <c r="AW34" s="63"/>
      <c r="AX34" s="63"/>
      <c r="AY34" s="63"/>
      <c r="AZ34" s="63"/>
      <c r="BA34" s="63"/>
      <c r="BB34" s="63"/>
    </row>
    <row r="35" spans="1:54">
      <c r="A35" s="63"/>
      <c r="B35" s="27" t="str">
        <f>IF(H2="Svenska",T53,U53)</f>
        <v>Indirekta kostnader UGEM</v>
      </c>
      <c r="C35" s="29"/>
      <c r="D35" s="117">
        <f>(C27)*G20</f>
        <v>0</v>
      </c>
      <c r="E35" s="152"/>
      <c r="F35" s="235"/>
      <c r="G35" s="235"/>
      <c r="H35" s="151"/>
      <c r="I35" s="151"/>
      <c r="J35" s="63"/>
      <c r="K35" s="63"/>
      <c r="T35" s="2" t="s">
        <v>111</v>
      </c>
      <c r="U35" s="54" t="s">
        <v>112</v>
      </c>
      <c r="AI35" s="63"/>
      <c r="AJ35" s="63"/>
      <c r="AK35" s="63"/>
      <c r="AL35" s="63"/>
      <c r="AM35" s="63"/>
      <c r="AN35" s="63"/>
      <c r="AO35" s="63"/>
      <c r="AP35" s="63"/>
      <c r="AQ35" s="63"/>
      <c r="AR35" s="63"/>
      <c r="AS35" s="63"/>
      <c r="AT35" s="63"/>
      <c r="AU35" s="63"/>
      <c r="AV35" s="63"/>
      <c r="AW35" s="63"/>
      <c r="AX35" s="63"/>
      <c r="AY35" s="63"/>
      <c r="AZ35" s="63"/>
      <c r="BA35" s="63"/>
      <c r="BB35" s="63"/>
    </row>
    <row r="36" spans="1:54">
      <c r="A36" s="63"/>
      <c r="B36" s="27" t="str">
        <f>IF(H2="Svenska",T54,U54)</f>
        <v>Indirekta kostnader FGEM</v>
      </c>
      <c r="C36" s="29"/>
      <c r="D36" s="117">
        <f>(C27)*G21</f>
        <v>0</v>
      </c>
      <c r="E36" s="151"/>
      <c r="F36" s="151"/>
      <c r="G36" s="103"/>
      <c r="H36" s="151"/>
      <c r="I36" s="152"/>
      <c r="J36" s="63"/>
      <c r="K36" s="63"/>
      <c r="T36" s="2" t="s">
        <v>113</v>
      </c>
      <c r="U36" s="54" t="s">
        <v>114</v>
      </c>
      <c r="AI36" s="63"/>
      <c r="AJ36" s="63"/>
      <c r="AK36" s="63"/>
      <c r="AL36" s="63"/>
      <c r="AM36" s="63"/>
      <c r="AN36" s="63"/>
      <c r="AO36" s="63"/>
      <c r="AP36" s="63"/>
      <c r="AQ36" s="63"/>
      <c r="AR36" s="63"/>
      <c r="AS36" s="63"/>
      <c r="AT36" s="63"/>
      <c r="AU36" s="63"/>
      <c r="AV36" s="63"/>
      <c r="AW36" s="63"/>
      <c r="AX36" s="63"/>
      <c r="AY36" s="63"/>
      <c r="AZ36" s="63"/>
      <c r="BA36" s="63"/>
      <c r="BB36" s="63"/>
    </row>
    <row r="37" spans="1:54">
      <c r="A37" s="63"/>
      <c r="B37" s="27" t="str">
        <f>IF(H2="Svenska",T55,U55)</f>
        <v>Indirekta kostnader IGEM</v>
      </c>
      <c r="C37" s="29"/>
      <c r="D37" s="117">
        <f>(C27)*G22</f>
        <v>0</v>
      </c>
      <c r="E37" s="151"/>
      <c r="F37" s="151"/>
      <c r="G37" s="151"/>
      <c r="H37" s="151"/>
      <c r="I37" s="152"/>
      <c r="J37" s="63"/>
      <c r="K37" s="63"/>
      <c r="T37" s="2" t="s">
        <v>115</v>
      </c>
      <c r="U37" s="54" t="s">
        <v>116</v>
      </c>
      <c r="AI37" s="63"/>
      <c r="AJ37" s="63"/>
      <c r="AK37" s="63"/>
      <c r="AL37" s="63"/>
      <c r="AM37" s="63"/>
      <c r="AN37" s="63"/>
      <c r="AO37" s="63"/>
      <c r="AP37" s="63"/>
      <c r="AQ37" s="63"/>
      <c r="AR37" s="63"/>
      <c r="AS37" s="63"/>
      <c r="AT37" s="63"/>
      <c r="AU37" s="63"/>
      <c r="AV37" s="63"/>
      <c r="AW37" s="63"/>
      <c r="AX37" s="63"/>
      <c r="AY37" s="63"/>
      <c r="AZ37" s="63"/>
      <c r="BA37" s="63"/>
      <c r="BB37" s="63"/>
    </row>
    <row r="38" spans="1:54">
      <c r="A38" s="63"/>
      <c r="B38" s="27" t="str">
        <f>IF(H2="Svenska",T56,U56)</f>
        <v>Medfinansiering UGEM</v>
      </c>
      <c r="C38" s="122">
        <f>IF(H5="Ja",C27*D12*G18,C27*G18*G17)</f>
        <v>0</v>
      </c>
      <c r="D38" s="29"/>
      <c r="E38" s="151"/>
      <c r="F38" s="151"/>
      <c r="G38" s="151"/>
      <c r="H38" s="151"/>
      <c r="I38" s="152"/>
      <c r="J38" s="63"/>
      <c r="K38" s="63"/>
      <c r="T38" s="2" t="s">
        <v>117</v>
      </c>
      <c r="U38" s="54" t="s">
        <v>118</v>
      </c>
      <c r="AI38" s="63"/>
      <c r="AJ38" s="63"/>
      <c r="AK38" s="63"/>
      <c r="AL38" s="63"/>
      <c r="AM38" s="63"/>
      <c r="AN38" s="63"/>
      <c r="AO38" s="63"/>
      <c r="AP38" s="63"/>
      <c r="AQ38" s="63"/>
      <c r="AR38" s="63"/>
      <c r="AS38" s="63"/>
      <c r="AT38" s="63"/>
      <c r="AU38" s="63"/>
      <c r="AV38" s="63"/>
      <c r="AW38" s="63"/>
      <c r="AX38" s="63"/>
      <c r="AY38" s="63"/>
      <c r="AZ38" s="63"/>
      <c r="BA38" s="63"/>
      <c r="BB38" s="63"/>
    </row>
    <row r="39" spans="1:54">
      <c r="A39" s="63"/>
      <c r="B39" s="27" t="str">
        <f>IF(H2="Svenska",T57,U57)</f>
        <v>Medfinansiering FGEM</v>
      </c>
      <c r="C39" s="122">
        <f>IF(H5="Ja",C27*D12*G21,C27*G21*G17)</f>
        <v>0</v>
      </c>
      <c r="D39" s="29"/>
      <c r="E39" s="151"/>
      <c r="F39" s="151"/>
      <c r="G39" s="151"/>
      <c r="H39" s="151"/>
      <c r="I39" s="152"/>
      <c r="J39" s="63"/>
      <c r="K39" s="63"/>
      <c r="T39" s="2" t="s">
        <v>119</v>
      </c>
      <c r="U39" s="54" t="s">
        <v>120</v>
      </c>
      <c r="AI39" s="63"/>
      <c r="AJ39" s="63"/>
      <c r="AK39" s="63"/>
      <c r="AL39" s="63"/>
      <c r="AM39" s="63"/>
      <c r="AN39" s="63"/>
      <c r="AO39" s="63"/>
      <c r="AP39" s="63"/>
      <c r="AQ39" s="63"/>
      <c r="AR39" s="63"/>
      <c r="AS39" s="63"/>
      <c r="AT39" s="63"/>
      <c r="AU39" s="63"/>
      <c r="AV39" s="63"/>
      <c r="AW39" s="63"/>
      <c r="AX39" s="63"/>
      <c r="AY39" s="63"/>
      <c r="AZ39" s="63"/>
      <c r="BA39" s="63"/>
      <c r="BB39" s="63"/>
    </row>
    <row r="40" spans="1:54">
      <c r="A40" s="63"/>
      <c r="B40" s="125" t="str">
        <f>IF(H2="Svenska",T58,U58)</f>
        <v>Summa</v>
      </c>
      <c r="C40" s="126">
        <f>SUM(C27+C38+C39)</f>
        <v>0</v>
      </c>
      <c r="D40" s="126">
        <f>SUM(D19:D39)</f>
        <v>0</v>
      </c>
      <c r="E40" s="151"/>
      <c r="F40" s="151"/>
      <c r="G40" s="151"/>
      <c r="H40" s="151"/>
      <c r="I40" s="152"/>
      <c r="J40" s="63"/>
      <c r="K40" s="63"/>
      <c r="T40" s="2" t="s">
        <v>121</v>
      </c>
      <c r="U40" s="54" t="s">
        <v>122</v>
      </c>
      <c r="AI40" s="63"/>
      <c r="AJ40" s="63"/>
      <c r="AK40" s="63"/>
      <c r="AL40" s="63"/>
      <c r="AM40" s="63"/>
      <c r="AN40" s="63"/>
      <c r="AO40" s="63"/>
      <c r="AP40" s="63"/>
      <c r="AQ40" s="63"/>
      <c r="AR40" s="63"/>
      <c r="AS40" s="63"/>
      <c r="AT40" s="63"/>
      <c r="AU40" s="63"/>
      <c r="AV40" s="63"/>
      <c r="AW40" s="63"/>
      <c r="AX40" s="63"/>
      <c r="AY40" s="63"/>
      <c r="AZ40" s="63"/>
      <c r="BA40" s="63"/>
      <c r="BB40" s="63"/>
    </row>
    <row r="41" spans="1:54">
      <c r="A41" s="63"/>
      <c r="B41" s="27"/>
      <c r="C41" s="127"/>
      <c r="D41" s="126"/>
      <c r="E41" s="151"/>
      <c r="F41" s="151"/>
      <c r="G41" s="151"/>
      <c r="H41" s="151"/>
      <c r="I41" s="152"/>
      <c r="J41" s="63"/>
      <c r="K41" s="63"/>
      <c r="AI41" s="63"/>
      <c r="AJ41" s="63"/>
      <c r="AK41" s="63"/>
      <c r="AL41" s="63"/>
      <c r="AM41" s="63"/>
      <c r="AN41" s="63"/>
      <c r="AO41" s="63"/>
      <c r="AP41" s="63"/>
      <c r="AQ41" s="63"/>
      <c r="AR41" s="63"/>
      <c r="AS41" s="63"/>
      <c r="AT41" s="63"/>
      <c r="AU41" s="63"/>
      <c r="AV41" s="63"/>
      <c r="AW41" s="63"/>
      <c r="AX41" s="63"/>
      <c r="AY41" s="63"/>
      <c r="AZ41" s="63"/>
      <c r="BA41" s="63"/>
      <c r="BB41" s="63"/>
    </row>
    <row r="42" spans="1:54">
      <c r="A42" s="63"/>
      <c r="B42" s="63"/>
      <c r="C42" s="62"/>
      <c r="D42" s="62"/>
      <c r="E42" s="151"/>
      <c r="F42" s="151"/>
      <c r="G42" s="151"/>
      <c r="H42" s="151"/>
      <c r="I42" s="152"/>
      <c r="J42" s="63"/>
      <c r="K42" s="63"/>
      <c r="AI42" s="63"/>
      <c r="AJ42" s="63"/>
      <c r="AK42" s="63"/>
      <c r="AL42" s="63"/>
      <c r="AM42" s="63"/>
      <c r="AN42" s="63"/>
      <c r="AO42" s="63"/>
      <c r="AP42" s="63"/>
      <c r="AQ42" s="63"/>
      <c r="AR42" s="63"/>
      <c r="AS42" s="63"/>
      <c r="AT42" s="63"/>
      <c r="AU42" s="63"/>
      <c r="AV42" s="63"/>
      <c r="AW42" s="63"/>
      <c r="AX42" s="63"/>
      <c r="AY42" s="63"/>
      <c r="AZ42" s="63"/>
      <c r="BA42" s="63"/>
      <c r="BB42" s="63"/>
    </row>
    <row r="43" spans="1:54">
      <c r="A43" s="63"/>
      <c r="B43" s="27" t="str">
        <f>IF(H2="Svenska",T60,U60)</f>
        <v>Återstår för institutionen att medfinansiera</v>
      </c>
      <c r="C43" s="237">
        <f>D40-C40</f>
        <v>0</v>
      </c>
      <c r="D43" s="238"/>
      <c r="E43" s="151"/>
      <c r="F43" s="151"/>
      <c r="G43" s="151"/>
      <c r="H43" s="151"/>
      <c r="I43" s="152"/>
      <c r="J43" s="63"/>
      <c r="K43" s="63"/>
      <c r="T43" s="2" t="s">
        <v>123</v>
      </c>
      <c r="U43" s="54" t="s">
        <v>124</v>
      </c>
      <c r="AI43" s="63"/>
      <c r="AJ43" s="63"/>
      <c r="AK43" s="63"/>
      <c r="AL43" s="63"/>
      <c r="AM43" s="63"/>
      <c r="AN43" s="63"/>
      <c r="AO43" s="63"/>
      <c r="AP43" s="63"/>
      <c r="AQ43" s="63"/>
      <c r="AR43" s="63"/>
      <c r="AS43" s="63"/>
      <c r="AT43" s="63"/>
      <c r="AU43" s="63"/>
      <c r="AV43" s="63"/>
      <c r="AW43" s="63"/>
      <c r="AX43" s="63"/>
      <c r="AY43" s="63"/>
      <c r="AZ43" s="63"/>
      <c r="BA43" s="63"/>
      <c r="BB43" s="63"/>
    </row>
    <row r="44" spans="1:54">
      <c r="A44" s="63"/>
      <c r="B44" s="151"/>
      <c r="C44" s="152"/>
      <c r="D44" s="152"/>
      <c r="E44" s="151"/>
      <c r="F44" s="151"/>
      <c r="G44" s="151"/>
      <c r="H44" s="151"/>
      <c r="I44" s="151"/>
      <c r="J44" s="63"/>
      <c r="K44" s="63"/>
      <c r="AI44" s="63"/>
      <c r="AJ44" s="63"/>
      <c r="AK44" s="63"/>
      <c r="AL44" s="63"/>
      <c r="AM44" s="63"/>
      <c r="AN44" s="63"/>
      <c r="AO44" s="63"/>
      <c r="AP44" s="63"/>
      <c r="AQ44" s="63"/>
      <c r="AR44" s="63"/>
      <c r="AS44" s="63"/>
      <c r="AT44" s="63"/>
      <c r="AU44" s="63"/>
      <c r="AV44" s="63"/>
      <c r="AW44" s="63"/>
      <c r="AX44" s="63"/>
      <c r="AY44" s="63"/>
      <c r="AZ44" s="63"/>
      <c r="BA44" s="63"/>
      <c r="BB44" s="63"/>
    </row>
    <row r="45" spans="1:54">
      <c r="A45" s="63"/>
      <c r="B45" s="151"/>
      <c r="C45" s="152"/>
      <c r="D45" s="152"/>
      <c r="E45" s="151"/>
      <c r="F45" s="151"/>
      <c r="G45" s="151"/>
      <c r="H45" s="151"/>
      <c r="I45" s="151"/>
      <c r="J45" s="63"/>
      <c r="K45" s="63"/>
      <c r="T45" s="2" t="s">
        <v>125</v>
      </c>
      <c r="U45" s="54" t="s">
        <v>126</v>
      </c>
      <c r="AI45" s="63"/>
      <c r="AJ45" s="63"/>
      <c r="AK45" s="63"/>
      <c r="AL45" s="63"/>
      <c r="AM45" s="63"/>
      <c r="AN45" s="63"/>
      <c r="AO45" s="63"/>
      <c r="AP45" s="63"/>
      <c r="AQ45" s="63"/>
      <c r="AR45" s="63"/>
      <c r="AS45" s="63"/>
      <c r="AT45" s="63"/>
      <c r="AU45" s="63"/>
      <c r="AV45" s="63"/>
      <c r="AW45" s="63"/>
      <c r="AX45" s="63"/>
      <c r="AY45" s="63"/>
      <c r="AZ45" s="63"/>
      <c r="BA45" s="63"/>
      <c r="BB45" s="63"/>
    </row>
    <row r="46" spans="1:54">
      <c r="A46" s="63"/>
      <c r="B46" s="151"/>
      <c r="C46" s="152"/>
      <c r="D46" s="152"/>
      <c r="E46" s="151"/>
      <c r="F46" s="151"/>
      <c r="G46" s="151"/>
      <c r="H46" s="151"/>
      <c r="I46" s="151"/>
      <c r="J46" s="63"/>
      <c r="K46" s="63"/>
      <c r="T46" s="2" t="s">
        <v>127</v>
      </c>
      <c r="U46" s="54" t="s">
        <v>128</v>
      </c>
      <c r="AI46" s="63"/>
      <c r="AJ46" s="63"/>
      <c r="AK46" s="63"/>
      <c r="AL46" s="63"/>
      <c r="AM46" s="63"/>
      <c r="AN46" s="63"/>
      <c r="AO46" s="63"/>
      <c r="AP46" s="63"/>
      <c r="AQ46" s="63"/>
      <c r="AR46" s="63"/>
      <c r="AS46" s="63"/>
      <c r="AT46" s="63"/>
      <c r="AU46" s="63"/>
      <c r="AV46" s="63"/>
      <c r="AW46" s="63"/>
      <c r="AX46" s="63"/>
      <c r="AY46" s="63"/>
      <c r="AZ46" s="63"/>
      <c r="BA46" s="63"/>
      <c r="BB46" s="63"/>
    </row>
    <row r="47" spans="1:54">
      <c r="A47" s="63"/>
      <c r="B47" s="151"/>
      <c r="C47" s="152"/>
      <c r="D47" s="152"/>
      <c r="E47" s="151"/>
      <c r="F47" s="151"/>
      <c r="G47" s="151"/>
      <c r="H47" s="151"/>
      <c r="I47" s="151"/>
      <c r="J47" s="63"/>
      <c r="K47" s="63"/>
      <c r="T47" s="2" t="s">
        <v>285</v>
      </c>
      <c r="U47" s="2" t="s">
        <v>286</v>
      </c>
      <c r="AI47" s="63"/>
      <c r="AJ47" s="63"/>
      <c r="AK47" s="63"/>
      <c r="AL47" s="63"/>
      <c r="AM47" s="63"/>
      <c r="AN47" s="63"/>
      <c r="AO47" s="63"/>
      <c r="AP47" s="63"/>
      <c r="AQ47" s="63"/>
      <c r="AR47" s="63"/>
      <c r="AS47" s="63"/>
      <c r="AT47" s="63"/>
      <c r="AU47" s="63"/>
      <c r="AV47" s="63"/>
      <c r="AW47" s="63"/>
      <c r="AX47" s="63"/>
      <c r="AY47" s="63"/>
      <c r="AZ47" s="63"/>
      <c r="BA47" s="63"/>
      <c r="BB47" s="63"/>
    </row>
    <row r="48" spans="1:54">
      <c r="A48" s="63"/>
      <c r="B48" s="151"/>
      <c r="C48" s="152"/>
      <c r="D48" s="152"/>
      <c r="E48" s="151"/>
      <c r="F48" s="151"/>
      <c r="G48" s="151"/>
      <c r="H48" s="151"/>
      <c r="I48" s="151"/>
      <c r="J48" s="63"/>
      <c r="K48" s="63"/>
      <c r="T48" s="2" t="s">
        <v>287</v>
      </c>
      <c r="U48" s="54" t="s">
        <v>288</v>
      </c>
      <c r="AI48" s="63"/>
      <c r="AJ48" s="63"/>
      <c r="AK48" s="63"/>
      <c r="AL48" s="63"/>
      <c r="AM48" s="63"/>
      <c r="AN48" s="63"/>
      <c r="AO48" s="63"/>
      <c r="AP48" s="63"/>
      <c r="AQ48" s="63"/>
      <c r="AR48" s="63"/>
      <c r="AS48" s="63"/>
      <c r="AT48" s="63"/>
      <c r="AU48" s="63"/>
      <c r="AV48" s="63"/>
      <c r="AW48" s="63"/>
      <c r="AX48" s="63"/>
      <c r="AY48" s="63"/>
      <c r="AZ48" s="63"/>
      <c r="BA48" s="63"/>
      <c r="BB48" s="63"/>
    </row>
    <row r="49" spans="1:54">
      <c r="A49" s="63"/>
      <c r="B49" s="151"/>
      <c r="C49" s="152"/>
      <c r="D49" s="196"/>
      <c r="E49" s="151"/>
      <c r="F49" s="151"/>
      <c r="G49" s="151"/>
      <c r="H49" s="151"/>
      <c r="I49" s="151"/>
      <c r="J49" s="63"/>
      <c r="K49" s="63"/>
      <c r="T49" s="2" t="s">
        <v>73</v>
      </c>
      <c r="U49" s="54" t="s">
        <v>131</v>
      </c>
      <c r="AI49" s="63"/>
      <c r="AJ49" s="63"/>
      <c r="AK49" s="63"/>
      <c r="AL49" s="63"/>
      <c r="AM49" s="63"/>
      <c r="AN49" s="63"/>
      <c r="AO49" s="63"/>
      <c r="AP49" s="63"/>
      <c r="AQ49" s="63"/>
      <c r="AR49" s="63"/>
      <c r="AS49" s="63"/>
      <c r="AT49" s="63"/>
      <c r="AU49" s="63"/>
      <c r="AV49" s="63"/>
      <c r="AW49" s="63"/>
      <c r="AX49" s="63"/>
      <c r="AY49" s="63"/>
      <c r="AZ49" s="63"/>
      <c r="BA49" s="63"/>
      <c r="BB49" s="63"/>
    </row>
    <row r="50" spans="1:54">
      <c r="A50" s="63"/>
      <c r="B50" s="151"/>
      <c r="C50" s="152"/>
      <c r="D50" s="152"/>
      <c r="E50" s="151"/>
      <c r="F50" s="151"/>
      <c r="G50" s="151"/>
      <c r="H50" s="151"/>
      <c r="I50" s="151"/>
      <c r="J50" s="63"/>
      <c r="K50" s="63"/>
      <c r="T50" s="2" t="s">
        <v>68</v>
      </c>
      <c r="U50" s="54" t="s">
        <v>132</v>
      </c>
      <c r="AI50" s="63"/>
      <c r="AJ50" s="63"/>
      <c r="AK50" s="63"/>
      <c r="AL50" s="63"/>
      <c r="AM50" s="63"/>
      <c r="AN50" s="63"/>
      <c r="AO50" s="63"/>
      <c r="AP50" s="63"/>
      <c r="AQ50" s="63"/>
      <c r="AR50" s="63"/>
      <c r="AS50" s="63"/>
      <c r="AT50" s="63"/>
      <c r="AU50" s="63"/>
      <c r="AV50" s="63"/>
      <c r="AW50" s="63"/>
      <c r="AX50" s="63"/>
      <c r="AY50" s="63"/>
      <c r="AZ50" s="63"/>
      <c r="BA50" s="63"/>
      <c r="BB50" s="63"/>
    </row>
    <row r="51" spans="1:54">
      <c r="A51" s="63"/>
      <c r="B51" s="151"/>
      <c r="C51" s="152"/>
      <c r="D51" s="152"/>
      <c r="E51" s="151"/>
      <c r="F51" s="151"/>
      <c r="G51" s="151"/>
      <c r="H51" s="151"/>
      <c r="I51" s="151"/>
      <c r="J51" s="63"/>
      <c r="K51" s="63"/>
      <c r="T51" s="2" t="s">
        <v>233</v>
      </c>
      <c r="U51" s="54" t="s">
        <v>133</v>
      </c>
      <c r="AI51" s="63"/>
      <c r="AJ51" s="63"/>
      <c r="AK51" s="63"/>
      <c r="AL51" s="63"/>
      <c r="AM51" s="63"/>
      <c r="AN51" s="63"/>
      <c r="AO51" s="63"/>
      <c r="AP51" s="63"/>
      <c r="AQ51" s="63"/>
      <c r="AR51" s="63"/>
      <c r="AS51" s="63"/>
      <c r="AT51" s="63"/>
      <c r="AU51" s="63"/>
      <c r="AV51" s="63"/>
      <c r="AW51" s="63"/>
      <c r="AX51" s="63"/>
      <c r="AY51" s="63"/>
      <c r="AZ51" s="63"/>
      <c r="BA51" s="63"/>
      <c r="BB51" s="63"/>
    </row>
    <row r="52" spans="1:54">
      <c r="A52" s="63"/>
      <c r="B52" s="151"/>
      <c r="C52" s="151"/>
      <c r="D52" s="151"/>
      <c r="E52" s="151"/>
      <c r="F52" s="151"/>
      <c r="G52" s="151"/>
      <c r="H52" s="151"/>
      <c r="I52" s="151"/>
      <c r="J52" s="63"/>
      <c r="K52" s="63"/>
      <c r="T52" s="2" t="s">
        <v>289</v>
      </c>
      <c r="U52" s="54" t="s">
        <v>135</v>
      </c>
      <c r="AI52" s="63"/>
      <c r="AJ52" s="63"/>
      <c r="AK52" s="63"/>
      <c r="AL52" s="63"/>
      <c r="AM52" s="63"/>
      <c r="AN52" s="63"/>
      <c r="AO52" s="63"/>
      <c r="AP52" s="63"/>
      <c r="AQ52" s="63"/>
      <c r="AR52" s="63"/>
      <c r="AS52" s="63"/>
      <c r="AT52" s="63"/>
      <c r="AU52" s="63"/>
      <c r="AV52" s="63"/>
      <c r="AW52" s="63"/>
      <c r="AX52" s="63"/>
      <c r="AY52" s="63"/>
      <c r="AZ52" s="63"/>
      <c r="BA52" s="63"/>
      <c r="BB52" s="63"/>
    </row>
    <row r="53" spans="1:54">
      <c r="A53" s="63"/>
      <c r="B53" s="151"/>
      <c r="C53" s="152"/>
      <c r="D53" s="152"/>
      <c r="E53" s="151"/>
      <c r="F53" s="151"/>
      <c r="G53" s="151"/>
      <c r="H53" s="151"/>
      <c r="I53" s="151"/>
      <c r="J53" s="63"/>
      <c r="K53" s="63"/>
      <c r="T53" s="2" t="s">
        <v>136</v>
      </c>
      <c r="U53" s="54" t="s">
        <v>137</v>
      </c>
      <c r="AI53" s="63"/>
      <c r="AJ53" s="63"/>
      <c r="AK53" s="63"/>
      <c r="AL53" s="63"/>
      <c r="AM53" s="63"/>
      <c r="AN53" s="63"/>
      <c r="AO53" s="63"/>
      <c r="AP53" s="63"/>
      <c r="AQ53" s="63"/>
      <c r="AR53" s="63"/>
      <c r="AS53" s="63"/>
      <c r="AT53" s="63"/>
      <c r="AU53" s="63"/>
      <c r="AV53" s="63"/>
      <c r="AW53" s="63"/>
      <c r="AX53" s="63"/>
      <c r="AY53" s="63"/>
      <c r="AZ53" s="63"/>
      <c r="BA53" s="63"/>
      <c r="BB53" s="63"/>
    </row>
    <row r="54" spans="1:54">
      <c r="A54" s="63"/>
      <c r="B54" s="151"/>
      <c r="C54" s="152"/>
      <c r="D54" s="152"/>
      <c r="E54" s="151"/>
      <c r="F54" s="151"/>
      <c r="G54" s="151"/>
      <c r="H54" s="151"/>
      <c r="I54" s="151"/>
      <c r="J54" s="63"/>
      <c r="K54" s="63"/>
      <c r="T54" s="2" t="s">
        <v>138</v>
      </c>
      <c r="U54" s="54" t="s">
        <v>139</v>
      </c>
      <c r="AI54" s="63"/>
      <c r="AJ54" s="63"/>
      <c r="AK54" s="63"/>
      <c r="AL54" s="63"/>
      <c r="AM54" s="63"/>
      <c r="AN54" s="63"/>
      <c r="AO54" s="63"/>
      <c r="AP54" s="63"/>
      <c r="AQ54" s="63"/>
      <c r="AR54" s="63"/>
      <c r="AS54" s="63"/>
      <c r="AT54" s="63"/>
      <c r="AU54" s="63"/>
      <c r="AV54" s="63"/>
      <c r="AW54" s="63"/>
      <c r="AX54" s="63"/>
      <c r="AY54" s="63"/>
      <c r="AZ54" s="63"/>
      <c r="BA54" s="63"/>
      <c r="BB54" s="63"/>
    </row>
    <row r="55" spans="1:54">
      <c r="A55" s="63"/>
      <c r="B55" s="151"/>
      <c r="C55" s="152"/>
      <c r="D55" s="152"/>
      <c r="E55" s="151"/>
      <c r="F55" s="151"/>
      <c r="G55" s="151"/>
      <c r="H55" s="151"/>
      <c r="I55" s="151"/>
      <c r="J55" s="63"/>
      <c r="K55" s="63"/>
      <c r="T55" s="2" t="s">
        <v>140</v>
      </c>
      <c r="U55" s="54" t="s">
        <v>141</v>
      </c>
      <c r="AI55" s="63"/>
      <c r="AJ55" s="63"/>
      <c r="AK55" s="63"/>
      <c r="AL55" s="63"/>
      <c r="AM55" s="63"/>
      <c r="AN55" s="63"/>
      <c r="AO55" s="63"/>
      <c r="AP55" s="63"/>
      <c r="AQ55" s="63"/>
      <c r="AR55" s="63"/>
      <c r="AS55" s="63"/>
      <c r="AT55" s="63"/>
      <c r="AU55" s="63"/>
      <c r="AV55" s="63"/>
      <c r="AW55" s="63"/>
      <c r="AX55" s="63"/>
      <c r="AY55" s="63"/>
      <c r="AZ55" s="63"/>
      <c r="BA55" s="63"/>
      <c r="BB55" s="63"/>
    </row>
    <row r="56" spans="1:54">
      <c r="A56" s="63"/>
      <c r="B56" s="151"/>
      <c r="C56" s="152"/>
      <c r="D56" s="152"/>
      <c r="E56" s="151"/>
      <c r="F56" s="151"/>
      <c r="G56" s="151"/>
      <c r="H56" s="151"/>
      <c r="I56" s="151"/>
      <c r="J56" s="63"/>
      <c r="K56" s="63"/>
      <c r="T56" s="2" t="s">
        <v>142</v>
      </c>
      <c r="U56" s="54" t="s">
        <v>143</v>
      </c>
      <c r="AI56" s="63"/>
      <c r="AJ56" s="63"/>
      <c r="AK56" s="63"/>
      <c r="AL56" s="63"/>
      <c r="AM56" s="63"/>
      <c r="AN56" s="63"/>
      <c r="AO56" s="63"/>
      <c r="AP56" s="63"/>
      <c r="AQ56" s="63"/>
      <c r="AR56" s="63"/>
      <c r="AS56" s="63"/>
      <c r="AT56" s="63"/>
      <c r="AU56" s="63"/>
      <c r="AV56" s="63"/>
      <c r="AW56" s="63"/>
      <c r="AX56" s="63"/>
      <c r="AY56" s="63"/>
      <c r="AZ56" s="63"/>
      <c r="BA56" s="63"/>
      <c r="BB56" s="63"/>
    </row>
    <row r="57" spans="1:54">
      <c r="A57" s="63"/>
      <c r="B57" s="151"/>
      <c r="C57" s="152"/>
      <c r="D57" s="152"/>
      <c r="E57" s="151"/>
      <c r="F57" s="151"/>
      <c r="G57" s="151"/>
      <c r="H57" s="151"/>
      <c r="I57" s="151"/>
      <c r="J57" s="63"/>
      <c r="K57" s="63"/>
      <c r="T57" s="2" t="s">
        <v>144</v>
      </c>
      <c r="U57" s="54" t="s">
        <v>145</v>
      </c>
      <c r="AI57" s="63"/>
      <c r="AJ57" s="63"/>
      <c r="AK57" s="63"/>
      <c r="AL57" s="63"/>
      <c r="AM57" s="63"/>
      <c r="AN57" s="63"/>
      <c r="AO57" s="63"/>
      <c r="AP57" s="63"/>
      <c r="AQ57" s="63"/>
      <c r="AR57" s="63"/>
      <c r="AS57" s="63"/>
      <c r="AT57" s="63"/>
      <c r="AU57" s="63"/>
      <c r="AV57" s="63"/>
      <c r="AW57" s="63"/>
      <c r="AX57" s="63"/>
      <c r="AY57" s="63"/>
      <c r="AZ57" s="63"/>
      <c r="BA57" s="63"/>
      <c r="BB57" s="63"/>
    </row>
    <row r="58" spans="1:54">
      <c r="A58" s="63"/>
      <c r="B58" s="151"/>
      <c r="C58" s="152"/>
      <c r="D58" s="152"/>
      <c r="E58" s="151"/>
      <c r="F58" s="151"/>
      <c r="G58" s="151"/>
      <c r="H58" s="151"/>
      <c r="I58" s="151"/>
      <c r="J58" s="63"/>
      <c r="K58" s="63"/>
      <c r="T58" s="2" t="s">
        <v>146</v>
      </c>
      <c r="U58" s="54" t="s">
        <v>147</v>
      </c>
      <c r="AI58" s="63"/>
      <c r="AJ58" s="63"/>
      <c r="AK58" s="63"/>
      <c r="AL58" s="63"/>
      <c r="AM58" s="63"/>
      <c r="AN58" s="63"/>
      <c r="AO58" s="63"/>
      <c r="AP58" s="63"/>
      <c r="AQ58" s="63"/>
      <c r="AR58" s="63"/>
      <c r="AS58" s="63"/>
      <c r="AT58" s="63"/>
      <c r="AU58" s="63"/>
      <c r="AV58" s="63"/>
      <c r="AW58" s="63"/>
      <c r="AX58" s="63"/>
      <c r="AY58" s="63"/>
      <c r="AZ58" s="63"/>
      <c r="BA58" s="63"/>
      <c r="BB58" s="63"/>
    </row>
    <row r="59" spans="1:54">
      <c r="A59" s="63"/>
      <c r="B59" s="151"/>
      <c r="C59" s="152"/>
      <c r="D59" s="152"/>
      <c r="E59" s="151"/>
      <c r="F59" s="151"/>
      <c r="G59" s="151"/>
      <c r="H59" s="151"/>
      <c r="I59" s="151"/>
      <c r="J59" s="63"/>
      <c r="K59" s="63"/>
      <c r="AI59" s="63"/>
      <c r="AJ59" s="63"/>
      <c r="AK59" s="63"/>
      <c r="AL59" s="63"/>
      <c r="AM59" s="63"/>
      <c r="AN59" s="63"/>
      <c r="AO59" s="63"/>
      <c r="AP59" s="63"/>
      <c r="AQ59" s="63"/>
      <c r="AR59" s="63"/>
      <c r="AS59" s="63"/>
      <c r="AT59" s="63"/>
      <c r="AU59" s="63"/>
      <c r="AV59" s="63"/>
      <c r="AW59" s="63"/>
      <c r="AX59" s="63"/>
      <c r="AY59" s="63"/>
      <c r="AZ59" s="63"/>
      <c r="BA59" s="63"/>
      <c r="BB59" s="63"/>
    </row>
    <row r="60" spans="1:54">
      <c r="A60" s="63"/>
      <c r="B60" s="151"/>
      <c r="C60" s="151"/>
      <c r="D60" s="151"/>
      <c r="E60" s="151"/>
      <c r="F60" s="151"/>
      <c r="G60" s="151"/>
      <c r="H60" s="151"/>
      <c r="I60" s="151"/>
      <c r="J60" s="63"/>
      <c r="K60" s="63"/>
      <c r="T60" s="2" t="s">
        <v>148</v>
      </c>
      <c r="U60" s="54" t="s">
        <v>149</v>
      </c>
      <c r="AI60" s="63"/>
      <c r="AJ60" s="63"/>
      <c r="AK60" s="63"/>
      <c r="AL60" s="63"/>
      <c r="AM60" s="63"/>
      <c r="AN60" s="63"/>
      <c r="AO60" s="63"/>
      <c r="AP60" s="63"/>
      <c r="AQ60" s="63"/>
      <c r="AR60" s="63"/>
      <c r="AS60" s="63"/>
      <c r="AT60" s="63"/>
      <c r="AU60" s="63"/>
      <c r="AV60" s="63"/>
      <c r="AW60" s="63"/>
      <c r="AX60" s="63"/>
      <c r="AY60" s="63"/>
      <c r="AZ60" s="63"/>
      <c r="BA60" s="63"/>
      <c r="BB60" s="63"/>
    </row>
    <row r="61" spans="1:54">
      <c r="A61" s="63"/>
      <c r="B61" s="151"/>
      <c r="C61" s="151"/>
      <c r="D61" s="151"/>
      <c r="E61" s="151"/>
      <c r="F61" s="151"/>
      <c r="G61" s="151"/>
      <c r="H61" s="151"/>
      <c r="I61" s="151"/>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row>
    <row r="62" spans="1:54">
      <c r="B62" s="151"/>
      <c r="C62" s="152"/>
      <c r="D62" s="152"/>
      <c r="E62" s="151"/>
      <c r="F62" s="151"/>
      <c r="G62" s="151"/>
      <c r="H62" s="151"/>
      <c r="I62" s="151"/>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row>
    <row r="63" spans="1:54">
      <c r="B63" s="151"/>
      <c r="C63" s="152"/>
      <c r="D63" s="152"/>
      <c r="E63" s="151"/>
      <c r="F63" s="151"/>
      <c r="G63" s="151"/>
      <c r="H63" s="151"/>
      <c r="I63" s="151"/>
      <c r="J63" s="63"/>
      <c r="K63" s="63"/>
      <c r="L63" s="63"/>
      <c r="M63" s="63"/>
      <c r="N63" s="63"/>
      <c r="O63" s="63"/>
      <c r="P63" s="63"/>
      <c r="Q63" s="63"/>
      <c r="R63" s="63"/>
      <c r="S63" s="63"/>
      <c r="T63" s="63" t="s">
        <v>150</v>
      </c>
      <c r="U63" s="145" t="s">
        <v>290</v>
      </c>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row>
    <row r="64" spans="1:54">
      <c r="B64" s="151"/>
      <c r="C64" s="152"/>
      <c r="D64" s="152"/>
      <c r="E64" s="151"/>
      <c r="F64" s="151"/>
      <c r="G64" s="151"/>
      <c r="H64" s="151"/>
      <c r="I64" s="151"/>
      <c r="J64" s="63"/>
      <c r="K64" s="63"/>
      <c r="L64" s="63"/>
      <c r="M64" s="63"/>
      <c r="N64" s="63"/>
      <c r="O64" s="63"/>
      <c r="P64" s="63"/>
      <c r="Q64" s="63"/>
      <c r="R64" s="63"/>
      <c r="S64" s="63"/>
      <c r="T64" s="63" t="s">
        <v>152</v>
      </c>
      <c r="U64" s="145" t="s">
        <v>291</v>
      </c>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row>
    <row r="65" spans="2:54">
      <c r="B65" s="151"/>
      <c r="C65" s="152"/>
      <c r="D65" s="152"/>
      <c r="E65" s="151"/>
      <c r="F65" s="151"/>
      <c r="G65" s="151"/>
      <c r="H65" s="151"/>
      <c r="I65" s="151"/>
      <c r="J65" s="63"/>
      <c r="K65" s="63"/>
      <c r="L65" s="63"/>
      <c r="M65" s="63"/>
      <c r="N65" s="63"/>
      <c r="O65" s="63"/>
      <c r="P65" s="63"/>
      <c r="Q65" s="63"/>
      <c r="R65" s="63"/>
      <c r="S65" s="63"/>
      <c r="T65" s="63" t="s">
        <v>154</v>
      </c>
      <c r="U65" s="145" t="s">
        <v>155</v>
      </c>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row>
    <row r="66" spans="2:54">
      <c r="B66" s="194"/>
      <c r="C66" s="152"/>
      <c r="D66" s="152"/>
      <c r="E66" s="151"/>
      <c r="F66" s="151"/>
      <c r="G66" s="151"/>
      <c r="H66" s="151"/>
      <c r="I66" s="151"/>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row>
    <row r="67" spans="2:54">
      <c r="B67" s="151"/>
      <c r="C67" s="152"/>
      <c r="D67" s="152"/>
      <c r="E67" s="151"/>
      <c r="F67" s="151"/>
      <c r="G67" s="151"/>
      <c r="H67" s="151"/>
      <c r="I67" s="151"/>
      <c r="J67" s="63"/>
      <c r="K67" s="63"/>
      <c r="L67" s="63"/>
      <c r="M67" s="63"/>
      <c r="N67" s="63"/>
      <c r="O67" s="63"/>
      <c r="P67" s="63"/>
      <c r="Q67" s="63"/>
      <c r="R67" s="63"/>
      <c r="S67" s="63"/>
      <c r="T67" s="63" t="s">
        <v>156</v>
      </c>
      <c r="U67" s="63" t="s">
        <v>157</v>
      </c>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row>
    <row r="68" spans="2:54">
      <c r="B68" s="151"/>
      <c r="C68" s="152"/>
      <c r="D68" s="152"/>
      <c r="E68" s="151"/>
      <c r="F68" s="151"/>
      <c r="G68" s="151"/>
      <c r="H68" s="151"/>
      <c r="I68" s="151"/>
      <c r="J68" s="63"/>
      <c r="K68" s="63"/>
      <c r="L68" s="63"/>
      <c r="M68" s="63"/>
      <c r="N68" s="63"/>
      <c r="O68" s="63"/>
      <c r="P68" s="63"/>
      <c r="Q68" s="63"/>
      <c r="R68" s="63"/>
      <c r="S68" s="63"/>
      <c r="T68" s="63" t="s">
        <v>158</v>
      </c>
      <c r="U68" s="145" t="s">
        <v>159</v>
      </c>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row>
    <row r="69" spans="2:54">
      <c r="B69" s="153"/>
      <c r="C69" s="195"/>
      <c r="D69" s="195"/>
      <c r="E69" s="151"/>
      <c r="F69" s="151"/>
      <c r="G69" s="151"/>
      <c r="H69" s="151"/>
      <c r="I69" s="151"/>
      <c r="J69" s="63"/>
      <c r="K69" s="63"/>
      <c r="L69" s="63"/>
      <c r="M69" s="63"/>
      <c r="N69" s="63"/>
      <c r="O69" s="63"/>
      <c r="P69" s="63"/>
      <c r="Q69" s="63"/>
      <c r="R69" s="63"/>
      <c r="S69" s="63"/>
      <c r="T69" s="63" t="s">
        <v>73</v>
      </c>
      <c r="U69" s="145" t="s">
        <v>131</v>
      </c>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row>
    <row r="70" spans="2:54">
      <c r="B70" s="153"/>
      <c r="C70" s="195"/>
      <c r="D70" s="195"/>
      <c r="E70" s="153"/>
      <c r="F70" s="153"/>
      <c r="G70" s="153"/>
      <c r="H70" s="153"/>
      <c r="I70" s="153"/>
      <c r="T70" s="2" t="s">
        <v>69</v>
      </c>
      <c r="U70" s="54" t="s">
        <v>160</v>
      </c>
    </row>
    <row r="71" spans="2:54">
      <c r="B71" s="153"/>
      <c r="C71" s="195"/>
      <c r="D71" s="195"/>
      <c r="E71" s="153"/>
      <c r="F71" s="153"/>
      <c r="G71" s="153"/>
      <c r="H71" s="153"/>
      <c r="I71" s="153"/>
      <c r="T71" s="2" t="s">
        <v>71</v>
      </c>
      <c r="U71" s="54" t="s">
        <v>72</v>
      </c>
    </row>
    <row r="72" spans="2:54">
      <c r="B72" s="153"/>
      <c r="C72" s="195"/>
      <c r="D72" s="195"/>
      <c r="E72" s="153"/>
      <c r="F72" s="153"/>
      <c r="G72" s="153"/>
      <c r="H72" s="153"/>
      <c r="I72" s="153"/>
      <c r="T72" s="2" t="s">
        <v>161</v>
      </c>
      <c r="U72" s="2" t="s">
        <v>162</v>
      </c>
    </row>
    <row r="73" spans="2:54">
      <c r="B73" s="153"/>
      <c r="C73" s="195"/>
      <c r="D73" s="195"/>
      <c r="E73" s="153"/>
      <c r="F73" s="153"/>
      <c r="G73" s="153"/>
      <c r="H73" s="153"/>
      <c r="I73" s="153"/>
      <c r="T73" s="2" t="s">
        <v>125</v>
      </c>
      <c r="U73" s="2" t="s">
        <v>126</v>
      </c>
    </row>
    <row r="74" spans="2:54">
      <c r="B74" s="153"/>
      <c r="C74" s="195"/>
      <c r="D74" s="195"/>
      <c r="E74" s="153"/>
      <c r="F74" s="153"/>
      <c r="G74" s="153"/>
      <c r="H74" s="153"/>
      <c r="I74" s="153"/>
      <c r="T74" s="2" t="s">
        <v>127</v>
      </c>
      <c r="U74" s="2" t="s">
        <v>128</v>
      </c>
    </row>
    <row r="75" spans="2:54">
      <c r="B75" s="153"/>
      <c r="C75" s="195"/>
      <c r="D75" s="195"/>
      <c r="E75" s="153"/>
      <c r="F75" s="153"/>
      <c r="G75" s="153"/>
      <c r="H75" s="153"/>
      <c r="I75" s="153"/>
    </row>
    <row r="76" spans="2:54">
      <c r="B76" s="153"/>
      <c r="C76" s="195"/>
      <c r="D76" s="195"/>
      <c r="E76" s="153"/>
      <c r="F76" s="153"/>
      <c r="G76" s="153"/>
      <c r="H76" s="153"/>
      <c r="I76" s="153"/>
      <c r="T76" s="2" t="s">
        <v>163</v>
      </c>
      <c r="U76" s="64" t="s">
        <v>164</v>
      </c>
    </row>
    <row r="77" spans="2:54">
      <c r="B77" s="153"/>
      <c r="C77" s="195"/>
      <c r="D77" s="195"/>
      <c r="E77" s="153"/>
      <c r="F77" s="153"/>
      <c r="G77" s="153"/>
      <c r="H77" s="153"/>
      <c r="I77" s="153"/>
      <c r="T77" s="2" t="s">
        <v>165</v>
      </c>
      <c r="U77" s="2" t="s">
        <v>166</v>
      </c>
    </row>
    <row r="78" spans="2:54">
      <c r="B78" s="153"/>
      <c r="C78" s="195"/>
      <c r="D78" s="195"/>
      <c r="E78" s="153"/>
      <c r="F78" s="153"/>
      <c r="G78" s="153"/>
      <c r="H78" s="153"/>
      <c r="I78" s="153"/>
    </row>
    <row r="79" spans="2:54">
      <c r="B79" s="153"/>
      <c r="C79" s="195"/>
      <c r="D79" s="195"/>
      <c r="E79" s="153"/>
      <c r="F79" s="153"/>
      <c r="G79" s="153"/>
      <c r="H79" s="153"/>
      <c r="I79" s="153"/>
    </row>
    <row r="80" spans="2:54">
      <c r="B80" s="153"/>
      <c r="C80" s="195"/>
      <c r="D80" s="195"/>
      <c r="E80" s="153"/>
      <c r="F80" s="153"/>
      <c r="G80" s="153"/>
      <c r="H80" s="153"/>
      <c r="I80" s="153"/>
    </row>
    <row r="81" spans="2:21">
      <c r="B81" s="153"/>
      <c r="C81" s="195"/>
      <c r="D81" s="195"/>
      <c r="E81" s="153"/>
      <c r="F81" s="153"/>
      <c r="G81" s="153"/>
      <c r="H81" s="153"/>
      <c r="I81" s="153"/>
    </row>
    <row r="82" spans="2:21">
      <c r="B82" s="153"/>
      <c r="C82" s="195"/>
      <c r="D82" s="195"/>
      <c r="E82" s="153"/>
      <c r="F82" s="153"/>
      <c r="G82" s="153"/>
      <c r="H82" s="153"/>
      <c r="I82" s="153"/>
      <c r="T82" s="31" t="s">
        <v>167</v>
      </c>
      <c r="U82" s="2" t="s">
        <v>168</v>
      </c>
    </row>
    <row r="83" spans="2:21">
      <c r="B83" s="153"/>
      <c r="C83" s="195"/>
      <c r="D83" s="195"/>
      <c r="E83" s="153"/>
      <c r="F83" s="153"/>
      <c r="G83" s="153"/>
      <c r="H83" s="153"/>
      <c r="I83" s="153"/>
      <c r="T83" s="1" t="s">
        <v>169</v>
      </c>
      <c r="U83" s="2" t="s">
        <v>170</v>
      </c>
    </row>
    <row r="84" spans="2:21">
      <c r="B84" s="153"/>
      <c r="C84" s="195"/>
      <c r="D84" s="195"/>
      <c r="E84" s="153"/>
      <c r="F84" s="153"/>
      <c r="G84" s="153"/>
      <c r="H84" s="153"/>
      <c r="I84" s="153"/>
      <c r="T84" s="1" t="s">
        <v>21</v>
      </c>
      <c r="U84" s="2" t="s">
        <v>171</v>
      </c>
    </row>
    <row r="85" spans="2:21">
      <c r="B85" s="153"/>
      <c r="C85" s="195"/>
      <c r="D85" s="195"/>
      <c r="E85" s="153"/>
      <c r="F85" s="153"/>
      <c r="G85" s="153"/>
      <c r="H85" s="153"/>
      <c r="I85" s="153"/>
      <c r="T85" s="1" t="s">
        <v>22</v>
      </c>
      <c r="U85" s="2" t="s">
        <v>172</v>
      </c>
    </row>
    <row r="86" spans="2:21">
      <c r="B86" s="153"/>
      <c r="C86" s="195"/>
      <c r="D86" s="195"/>
      <c r="E86" s="153"/>
      <c r="F86" s="153"/>
      <c r="G86" s="153"/>
      <c r="H86" s="153"/>
      <c r="I86" s="153"/>
      <c r="T86" s="1" t="s">
        <v>173</v>
      </c>
      <c r="U86" s="2" t="s">
        <v>174</v>
      </c>
    </row>
    <row r="87" spans="2:21">
      <c r="B87" s="153"/>
      <c r="C87" s="195"/>
      <c r="D87" s="195"/>
      <c r="E87" s="153"/>
      <c r="F87" s="153"/>
      <c r="G87" s="153"/>
      <c r="H87" s="153"/>
      <c r="I87" s="153"/>
      <c r="T87" s="1" t="s">
        <v>175</v>
      </c>
      <c r="U87" s="2" t="s">
        <v>176</v>
      </c>
    </row>
    <row r="88" spans="2:21">
      <c r="B88" s="153"/>
      <c r="C88" s="195"/>
      <c r="D88" s="195"/>
      <c r="E88" s="153"/>
      <c r="F88" s="153"/>
      <c r="G88" s="153"/>
      <c r="H88" s="153"/>
      <c r="I88" s="153"/>
    </row>
    <row r="89" spans="2:21">
      <c r="B89" s="153"/>
      <c r="C89" s="195"/>
      <c r="D89" s="195"/>
      <c r="E89" s="153"/>
      <c r="F89" s="153"/>
      <c r="G89" s="153"/>
      <c r="H89" s="153"/>
      <c r="I89" s="153"/>
      <c r="T89" s="2" t="s">
        <v>246</v>
      </c>
      <c r="U89" s="2" t="s">
        <v>247</v>
      </c>
    </row>
    <row r="90" spans="2:21">
      <c r="B90" s="153"/>
      <c r="C90" s="195"/>
      <c r="D90" s="195"/>
      <c r="E90" s="153"/>
      <c r="F90" s="153"/>
      <c r="G90" s="153"/>
      <c r="H90" s="153"/>
      <c r="I90" s="153"/>
    </row>
    <row r="91" spans="2:21">
      <c r="B91" s="153"/>
      <c r="C91" s="195"/>
      <c r="D91" s="195"/>
      <c r="E91" s="153"/>
      <c r="F91" s="153"/>
      <c r="G91" s="153"/>
      <c r="H91" s="153"/>
      <c r="I91" s="153"/>
    </row>
    <row r="92" spans="2:21">
      <c r="B92" s="153"/>
      <c r="C92" s="195"/>
      <c r="D92" s="195"/>
      <c r="E92" s="153"/>
      <c r="F92" s="153"/>
      <c r="G92" s="153"/>
      <c r="H92" s="153"/>
      <c r="I92" s="153"/>
      <c r="T92" s="2" t="s">
        <v>179</v>
      </c>
      <c r="U92" s="2" t="s">
        <v>180</v>
      </c>
    </row>
    <row r="93" spans="2:21">
      <c r="B93" s="153"/>
      <c r="C93" s="195"/>
      <c r="D93" s="195"/>
      <c r="E93" s="153"/>
      <c r="F93" s="153"/>
      <c r="G93" s="153"/>
      <c r="H93" s="153"/>
      <c r="I93" s="153"/>
      <c r="T93" s="2" t="s">
        <v>181</v>
      </c>
      <c r="U93" s="2" t="s">
        <v>182</v>
      </c>
    </row>
    <row r="94" spans="2:21">
      <c r="B94" s="153"/>
      <c r="C94" s="195"/>
      <c r="D94" s="195"/>
      <c r="E94" s="153"/>
      <c r="F94" s="153"/>
      <c r="G94" s="153"/>
      <c r="H94" s="153"/>
      <c r="I94" s="153"/>
      <c r="T94" s="2" t="s">
        <v>183</v>
      </c>
      <c r="U94" s="2" t="s">
        <v>184</v>
      </c>
    </row>
    <row r="95" spans="2:21">
      <c r="B95" s="153"/>
      <c r="C95" s="195"/>
      <c r="D95" s="195"/>
      <c r="E95" s="153"/>
      <c r="F95" s="153"/>
      <c r="G95" s="153"/>
      <c r="H95" s="153"/>
      <c r="I95" s="153"/>
      <c r="T95" s="2" t="s">
        <v>185</v>
      </c>
      <c r="U95" s="2" t="s">
        <v>186</v>
      </c>
    </row>
    <row r="96" spans="2:21">
      <c r="B96" s="153"/>
      <c r="C96" s="195"/>
      <c r="D96" s="195"/>
      <c r="E96" s="153"/>
      <c r="F96" s="153"/>
      <c r="G96" s="153"/>
      <c r="H96" s="153"/>
      <c r="I96" s="153"/>
      <c r="T96" s="2" t="s">
        <v>187</v>
      </c>
      <c r="U96" s="2" t="s">
        <v>188</v>
      </c>
    </row>
    <row r="97" spans="2:21">
      <c r="B97" s="153"/>
      <c r="C97" s="195"/>
      <c r="D97" s="195"/>
      <c r="E97" s="153"/>
      <c r="F97" s="153"/>
      <c r="G97" s="153"/>
      <c r="H97" s="153"/>
      <c r="I97" s="153"/>
    </row>
    <row r="98" spans="2:21">
      <c r="B98" s="153"/>
      <c r="C98" s="195"/>
      <c r="D98" s="195"/>
      <c r="E98" s="153"/>
      <c r="F98" s="153"/>
      <c r="G98" s="153"/>
      <c r="H98" s="153"/>
      <c r="I98" s="153"/>
      <c r="T98" s="2" t="s">
        <v>292</v>
      </c>
      <c r="U98" s="2" t="s">
        <v>293</v>
      </c>
    </row>
    <row r="99" spans="2:21">
      <c r="B99" s="153"/>
      <c r="C99" s="195"/>
      <c r="D99" s="195"/>
      <c r="E99" s="153"/>
      <c r="F99" s="153"/>
      <c r="G99" s="153"/>
      <c r="H99" s="153"/>
      <c r="I99" s="153"/>
      <c r="T99" s="2" t="s">
        <v>294</v>
      </c>
      <c r="U99" s="2" t="s">
        <v>295</v>
      </c>
    </row>
    <row r="100" spans="2:21">
      <c r="B100" s="153"/>
      <c r="C100" s="195"/>
      <c r="D100" s="195"/>
      <c r="E100" s="153"/>
      <c r="F100" s="153"/>
      <c r="G100" s="153"/>
      <c r="H100" s="153"/>
      <c r="I100" s="153"/>
      <c r="T100" s="2" t="s">
        <v>296</v>
      </c>
      <c r="U100" s="2" t="s">
        <v>297</v>
      </c>
    </row>
    <row r="101" spans="2:21">
      <c r="T101" s="2" t="s">
        <v>298</v>
      </c>
      <c r="U101" s="2" t="s">
        <v>299</v>
      </c>
    </row>
    <row r="102" spans="2:21">
      <c r="T102" s="2" t="s">
        <v>300</v>
      </c>
      <c r="U102" s="2" t="s">
        <v>301</v>
      </c>
    </row>
  </sheetData>
  <sheetProtection algorithmName="SHA-512" hashValue="GBfKSzz2fEOzsEbaoeocYid61D7Wx/PLWOASgMipgUyKP3I9LkC65jSiXDiBdNP/XnyHgNb5q8VztYO8Nf52Xw==" saltValue="eBWtSuFaIkGavqL8edA9dg==" spinCount="100000" sheet="1" objects="1" scenarios="1"/>
  <mergeCells count="8">
    <mergeCell ref="C43:D43"/>
    <mergeCell ref="C14:D16"/>
    <mergeCell ref="B7:K7"/>
    <mergeCell ref="H20:H23"/>
    <mergeCell ref="F22:F23"/>
    <mergeCell ref="G22:G23"/>
    <mergeCell ref="F34:F35"/>
    <mergeCell ref="G34:G35"/>
  </mergeCells>
  <conditionalFormatting sqref="B8:D13">
    <cfRule type="expression" dxfId="6" priority="3">
      <formula>$H$5="Nej"</formula>
    </cfRule>
    <cfRule type="expression" dxfId="5" priority="5">
      <formula>$D$17="Nej"</formula>
    </cfRule>
  </conditionalFormatting>
  <conditionalFormatting sqref="B13:D13">
    <cfRule type="expression" dxfId="4" priority="4">
      <formula>$H$4&lt;&gt;"D05"</formula>
    </cfRule>
  </conditionalFormatting>
  <conditionalFormatting sqref="F6">
    <cfRule type="expression" dxfId="3" priority="2">
      <formula>$H$5="Nej"</formula>
    </cfRule>
  </conditionalFormatting>
  <conditionalFormatting sqref="T82:T87">
    <cfRule type="expression" dxfId="2" priority="7">
      <formula>$G$15="Nej"</formula>
    </cfRule>
  </conditionalFormatting>
  <dataValidations count="2">
    <dataValidation type="list" allowBlank="1" showInputMessage="1" showErrorMessage="1" sqref="H5" xr:uid="{A35EC304-51CD-42CE-A908-D9606BF179D0}">
      <formula1>$O$2:$O$3</formula1>
    </dataValidation>
    <dataValidation type="list" allowBlank="1" showInputMessage="1" showErrorMessage="1" sqref="H2" xr:uid="{AF567AA5-F946-4921-9B04-78AD8D50CC17}">
      <formula1>$M$2:$M$3</formula1>
    </dataValidation>
  </dataValidations>
  <pageMargins left="0.7" right="0.7" top="0.75" bottom="0.75" header="0.3" footer="0.3"/>
  <pageSetup paperSize="9" scale="56" orientation="landscape" r:id="rId1"/>
  <headerFooter>
    <oddHeader xml:space="preserve">&amp;R&amp;"Calibri"&amp;8&amp;K000000 Begränsad delning&amp;1#_x000D_&amp;"Calibri"&amp;11&amp;K0000002016-01-11
</oddHeader>
  </headerFooter>
  <legacyDrawing r:id="rId2"/>
  <extLst>
    <ext xmlns:x14="http://schemas.microsoft.com/office/spreadsheetml/2009/9/main" uri="{78C0D931-6437-407d-A8EE-F0AAD7539E65}">
      <x14:conditionalFormattings>
        <x14:conditionalFormatting xmlns:xm="http://schemas.microsoft.com/office/excel/2006/main">
          <x14:cfRule type="expression" priority="8" id="{28FC77DB-0E08-4654-8778-31A9921B7800}">
            <xm:f>Inställningar!$D$8="Nej"</xm:f>
            <x14:dxf>
              <font>
                <color theme="0"/>
              </font>
              <fill>
                <patternFill>
                  <bgColor theme="0"/>
                </patternFill>
              </fill>
              <border>
                <top style="thin">
                  <color auto="1"/>
                </top>
              </border>
            </x14:dxf>
          </x14:cfRule>
          <xm:sqref>F6</xm:sqref>
        </x14:conditionalFormatting>
        <x14:conditionalFormatting xmlns:xm="http://schemas.microsoft.com/office/excel/2006/main">
          <x14:cfRule type="expression" priority="6" id="{2E15A1AB-5BB4-45B7-ACB2-C46B68EB33FA}">
            <xm:f>Inställningar!$I$4&lt;&gt;"EU31"</xm:f>
            <x14:dxf>
              <font>
                <color theme="0"/>
              </font>
              <fill>
                <patternFill>
                  <bgColor theme="0"/>
                </patternFill>
              </fill>
            </x14:dxf>
          </x14:cfRule>
          <xm:sqref>F15:G15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D40F9ACD-6B42-4E66-9E00-DFC15FCE6519}">
          <x14:formula1>
            <xm:f>Beräkningsmatris!$C$5:$C$7</xm:f>
          </x14:formula1>
          <xm:sqref>B4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EF7E4-90A9-4FAC-BA21-43DD33EDC95D}">
  <sheetPr>
    <pageSetUpPr fitToPage="1"/>
  </sheetPr>
  <dimension ref="A1:Y45"/>
  <sheetViews>
    <sheetView zoomScale="120" zoomScaleNormal="120" workbookViewId="0">
      <selection activeCell="D5" sqref="D5:I5"/>
    </sheetView>
  </sheetViews>
  <sheetFormatPr defaultColWidth="8.7109375" defaultRowHeight="15"/>
  <cols>
    <col min="1" max="1" width="8.7109375" style="2"/>
    <col min="2" max="2" width="43.140625" style="2" customWidth="1"/>
    <col min="3" max="3" width="8.7109375" style="2"/>
    <col min="4" max="4" width="13.7109375" style="2" customWidth="1"/>
    <col min="5" max="5" width="35.5703125" style="2" customWidth="1"/>
    <col min="6" max="6" width="12.85546875" style="2" customWidth="1"/>
    <col min="7" max="7" width="13" style="2" customWidth="1"/>
    <col min="8" max="8" width="7.85546875" style="2" customWidth="1"/>
    <col min="9" max="9" width="6.5703125" style="2" customWidth="1"/>
    <col min="10" max="10" width="16.5703125" style="2" customWidth="1"/>
    <col min="11" max="11" width="9.85546875" style="2" customWidth="1"/>
    <col min="12" max="12" width="10.42578125" style="3" customWidth="1"/>
    <col min="13" max="13" width="9.5703125" style="3" customWidth="1"/>
    <col min="14" max="14" width="10.140625" style="3" customWidth="1"/>
    <col min="15" max="17" width="7.7109375" style="2" customWidth="1"/>
    <col min="18" max="18" width="23.42578125" style="2" customWidth="1"/>
    <col min="19" max="19" width="38.85546875" style="2" customWidth="1"/>
    <col min="20" max="20" width="29" style="2" customWidth="1"/>
    <col min="21" max="21" width="16.42578125" style="2" bestFit="1" customWidth="1"/>
    <col min="22" max="22" width="11.28515625" style="2" bestFit="1" customWidth="1"/>
    <col min="23" max="16384" width="8.7109375" style="2"/>
  </cols>
  <sheetData>
    <row r="1" spans="1:25">
      <c r="A1" s="81"/>
      <c r="B1" s="63"/>
      <c r="C1" s="63"/>
      <c r="D1" s="63"/>
      <c r="E1" s="63"/>
      <c r="F1" s="63"/>
      <c r="G1" s="63"/>
      <c r="H1" s="63"/>
      <c r="I1" s="63"/>
      <c r="J1" s="63"/>
      <c r="R1" s="4">
        <v>0.15</v>
      </c>
      <c r="S1" s="2" t="s">
        <v>17</v>
      </c>
      <c r="T1" s="63"/>
      <c r="U1" s="63"/>
      <c r="V1" s="63"/>
      <c r="W1" s="63"/>
      <c r="X1" s="63"/>
      <c r="Y1" s="63"/>
    </row>
    <row r="2" spans="1:25" ht="65.099999999999994" customHeight="1">
      <c r="A2" s="63"/>
      <c r="B2" s="82" t="s">
        <v>18</v>
      </c>
      <c r="C2" s="63"/>
      <c r="D2" s="88"/>
      <c r="E2" s="98" t="str">
        <f>IF(D$4="Svenska",'Beräkningsmall HEU'!T99,'Beräkningsmall HEU'!U99)</f>
        <v>All beräkning i denna mall måste ses som ungefärlig och kan aldrig visa exakt behov av medfinansiering.</v>
      </c>
      <c r="F2" s="63"/>
      <c r="G2" s="63"/>
      <c r="H2" s="63"/>
      <c r="I2" s="63"/>
      <c r="J2" s="63"/>
      <c r="R2" s="4">
        <v>0.4</v>
      </c>
      <c r="S2" s="2" t="s">
        <v>19</v>
      </c>
      <c r="T2" s="63"/>
      <c r="U2" s="63"/>
      <c r="V2" s="63"/>
      <c r="W2" s="63"/>
      <c r="X2" s="63"/>
      <c r="Y2" s="63"/>
    </row>
    <row r="3" spans="1:25" ht="44.45" customHeight="1" thickBot="1">
      <c r="A3" s="63"/>
      <c r="B3" s="74" t="s">
        <v>20</v>
      </c>
      <c r="C3" s="63"/>
      <c r="D3" s="63" t="str">
        <f>IF(D$4="Svenska",'Beräkningsmall HEU'!T42,'Beräkningsmall HEU'!U42)</f>
        <v>Fyll i eller välj i rosa fält.</v>
      </c>
      <c r="E3" s="63"/>
      <c r="F3" s="63"/>
      <c r="G3" s="63"/>
      <c r="H3" s="63"/>
      <c r="I3" s="63"/>
      <c r="J3" s="63"/>
      <c r="L3" s="5" t="s">
        <v>21</v>
      </c>
      <c r="M3" s="6" t="s">
        <v>22</v>
      </c>
      <c r="N3" s="6" t="s">
        <v>23</v>
      </c>
      <c r="T3" s="63"/>
      <c r="U3" s="63"/>
      <c r="V3" s="63"/>
      <c r="W3" s="63"/>
      <c r="X3" s="63"/>
      <c r="Y3" s="63"/>
    </row>
    <row r="4" spans="1:25">
      <c r="A4" s="63"/>
      <c r="B4" s="49" t="s">
        <v>24</v>
      </c>
      <c r="C4" s="10"/>
      <c r="D4" s="8" t="s">
        <v>1</v>
      </c>
      <c r="E4" s="9"/>
      <c r="F4" s="9"/>
      <c r="G4" s="9"/>
      <c r="H4" s="9" t="s">
        <v>25</v>
      </c>
      <c r="I4" s="10" t="str">
        <f>_xlfn.XLOOKUP(D5,Beräkningsmatris!C:C,Beräkningsmatris!B:B,"Nu blev det visst något fel")</f>
        <v>EU25</v>
      </c>
      <c r="J4" s="11"/>
      <c r="T4" s="63"/>
      <c r="U4" s="63"/>
      <c r="V4" s="63"/>
      <c r="W4" s="63"/>
      <c r="X4" s="63"/>
      <c r="Y4" s="63"/>
    </row>
    <row r="5" spans="1:25">
      <c r="A5" s="63"/>
      <c r="B5" s="50" t="str">
        <f>IF(D4="Svenska",'Beräkningsmall HEU'!T87,'Beräkningsmall HEU'!U87)</f>
        <v>Välj utifrån projektbenämning -----------------------&gt;</v>
      </c>
      <c r="C5" s="1"/>
      <c r="D5" s="225" t="s">
        <v>26</v>
      </c>
      <c r="E5" s="226"/>
      <c r="F5" s="226"/>
      <c r="G5" s="226"/>
      <c r="H5" s="226"/>
      <c r="I5" s="226"/>
      <c r="J5" s="12"/>
      <c r="K5" s="13" t="str">
        <f>_xlfn.XLOOKUP(D5,Beräkningsmatris!C:C,Beräkningsmatris!D:D)</f>
        <v>D70</v>
      </c>
      <c r="L5" s="3">
        <f>_xlfn.XLOOKUP(D5,Beräkningsmatris!C:C,Beräkningsmatris!F:F)</f>
        <v>0.9</v>
      </c>
      <c r="M5" s="3">
        <f>_xlfn.XLOOKUP(D5,Beräkningsmatris!C:C,Beräkningsmatris!G:G)</f>
        <v>7.0000000000000007E-2</v>
      </c>
      <c r="N5" s="3">
        <f>IF(D6="D05",0.05,_xlfn.XLOOKUP(D5,Beräkningsmatris!C:C,Beräkningsmatris!H:H))</f>
        <v>0.7</v>
      </c>
      <c r="O5" s="2">
        <f>_xlfn.XLOOKUP(D5,Beräkningsmatris!C:C,Beräkningsmatris!E:E)</f>
        <v>0</v>
      </c>
      <c r="S5" s="4">
        <v>0.15</v>
      </c>
      <c r="T5" s="63"/>
      <c r="U5" s="63"/>
      <c r="V5" s="63"/>
      <c r="W5" s="63"/>
      <c r="X5" s="63"/>
      <c r="Y5" s="63"/>
    </row>
    <row r="6" spans="1:25">
      <c r="A6" s="63"/>
      <c r="B6" s="50" t="str">
        <f>IF(D4="Svenska",'Beräkningsmall HEU'!T35,'Beräkningsmall HEU'!U35)</f>
        <v>Projektkod --------------------------------&gt;</v>
      </c>
      <c r="C6" s="1"/>
      <c r="D6" s="14" t="str">
        <f>IF(D7="Nej",IF(K5="D40",_xlfn.XLOOKUP(D5,Beräkningsmatris!C:C,Beräkningsmatris!E:E),_xlfn.XLOOKUP(I4,Beräkningsmatris!B:B,Beräkningsmatris!D:D,"Saknas")),_xlfn.XLOOKUP(D5,Beräkningsmatris!C:C,Beräkningsmatris!D:D))</f>
        <v>D70</v>
      </c>
      <c r="E6" s="15"/>
      <c r="F6" s="16"/>
      <c r="G6" s="16"/>
      <c r="H6" s="16"/>
      <c r="I6" s="16"/>
      <c r="J6" s="17"/>
      <c r="T6" s="63"/>
      <c r="U6" s="63"/>
      <c r="V6" s="63"/>
      <c r="W6" s="63"/>
      <c r="X6" s="63"/>
      <c r="Y6" s="63"/>
    </row>
    <row r="7" spans="1:25" ht="15.75" thickBot="1">
      <c r="A7" s="63"/>
      <c r="B7" s="52" t="str">
        <f>IF(D$4="Svenska",'Beräkningsmall HEU'!T37,'Beräkningsmall HEU'!U37)</f>
        <v>Har projektet lokalkostnader? -----------------------&gt;</v>
      </c>
      <c r="C7" s="53"/>
      <c r="D7" s="19" t="s">
        <v>17</v>
      </c>
      <c r="E7" s="20"/>
      <c r="F7" s="20"/>
      <c r="G7" s="20"/>
      <c r="H7" s="20"/>
      <c r="I7" s="20"/>
      <c r="J7" s="21"/>
      <c r="T7" s="63"/>
      <c r="U7" s="63"/>
      <c r="V7" s="63"/>
      <c r="W7" s="63"/>
      <c r="X7" s="63"/>
      <c r="Y7" s="63"/>
    </row>
    <row r="8" spans="1:25" ht="15.75" thickBot="1">
      <c r="A8" s="63"/>
      <c r="B8" s="63"/>
      <c r="C8" s="75" t="str">
        <f>IF(D$4="Svenska",'Beräkningsmall HEU'!T16,'Beräkningsmall HEU'!U16)</f>
        <v>Egenberäkning ------&gt;</v>
      </c>
      <c r="D8" s="22" t="s">
        <v>17</v>
      </c>
      <c r="E8" s="91" t="str">
        <f>IF(D6="D60","Välj procentsats","")</f>
        <v/>
      </c>
      <c r="F8" s="94">
        <v>0.4</v>
      </c>
      <c r="G8" s="1" t="str">
        <f>IF(F8=0.15,"15% regeln","40% regeln")</f>
        <v>40% regeln</v>
      </c>
      <c r="H8" s="63"/>
      <c r="I8" s="63"/>
      <c r="J8" s="78"/>
      <c r="T8" s="63"/>
      <c r="U8" s="63"/>
      <c r="V8" s="63"/>
      <c r="W8" s="63"/>
      <c r="X8" s="63"/>
      <c r="Y8" s="63"/>
    </row>
    <row r="9" spans="1:25" ht="28.5" customHeight="1">
      <c r="A9" s="97"/>
      <c r="B9" s="217" t="str">
        <f>IF(D$4="Svenska",'Beräkningsmall HEU'!T17,'Beräkningsmall HEU'!U17)</f>
        <v>Om du använder dig av egenberäkning så påverkar fortfarande valet i D7(lokalkostnader) din beräkning</v>
      </c>
      <c r="C9" s="218"/>
      <c r="E9" s="1" t="s">
        <v>27</v>
      </c>
      <c r="F9" s="1" t="s">
        <v>28</v>
      </c>
      <c r="G9" s="1" t="s">
        <v>29</v>
      </c>
      <c r="H9" s="63"/>
      <c r="I9" s="63"/>
      <c r="J9" s="78"/>
      <c r="T9" s="63"/>
      <c r="U9" s="63"/>
      <c r="V9" s="63"/>
      <c r="W9" s="63"/>
      <c r="X9" s="63"/>
      <c r="Y9" s="63"/>
    </row>
    <row r="10" spans="1:25" ht="27.95" customHeight="1">
      <c r="A10" s="63"/>
      <c r="B10" s="192" t="s">
        <v>30</v>
      </c>
      <c r="C10" s="89"/>
      <c r="D10" s="63"/>
      <c r="E10" s="1"/>
      <c r="F10" s="92">
        <f>G20</f>
        <v>2000</v>
      </c>
      <c r="G10" s="93">
        <f>G20</f>
        <v>2000</v>
      </c>
      <c r="H10" s="63"/>
      <c r="I10" s="63"/>
      <c r="J10" s="78"/>
      <c r="T10" s="63"/>
      <c r="U10" s="63"/>
      <c r="V10" s="63"/>
      <c r="W10" s="63"/>
      <c r="X10" s="63"/>
      <c r="Y10" s="63"/>
    </row>
    <row r="11" spans="1:25">
      <c r="A11" s="63"/>
      <c r="B11" s="63"/>
      <c r="E11" s="1" t="str">
        <f>"Övriga kostnader - Schablon "&amp;F8*100&amp;""&amp;"%"</f>
        <v>Övriga kostnader - Schablon 40%</v>
      </c>
      <c r="F11" s="92">
        <f>F10*0.15</f>
        <v>300</v>
      </c>
      <c r="G11" s="1">
        <f>G10*0.4</f>
        <v>800</v>
      </c>
      <c r="H11" s="63"/>
      <c r="I11" s="63"/>
      <c r="J11" s="78"/>
      <c r="T11" s="63"/>
      <c r="U11" s="63"/>
      <c r="V11" s="63"/>
      <c r="W11" s="63"/>
      <c r="X11" s="63"/>
      <c r="Y11" s="63"/>
    </row>
    <row r="12" spans="1:25">
      <c r="A12" s="63"/>
      <c r="B12" s="63"/>
      <c r="C12" s="63"/>
      <c r="D12" s="63"/>
      <c r="E12" s="1" t="s">
        <v>31</v>
      </c>
      <c r="F12" s="92">
        <f>IF(G12="Ja",F10*0.15,0)</f>
        <v>0</v>
      </c>
      <c r="G12" s="95" t="s">
        <v>19</v>
      </c>
      <c r="H12" s="63"/>
      <c r="I12" s="63"/>
      <c r="J12" s="78"/>
      <c r="T12" s="63"/>
      <c r="U12" s="63"/>
      <c r="V12" s="63"/>
      <c r="W12" s="63"/>
      <c r="X12" s="63"/>
      <c r="Y12" s="63"/>
    </row>
    <row r="13" spans="1:25">
      <c r="A13" s="63"/>
      <c r="B13" s="63"/>
      <c r="C13" s="63"/>
      <c r="D13" s="63"/>
      <c r="E13" s="1" t="s">
        <v>32</v>
      </c>
      <c r="F13" s="96">
        <v>200</v>
      </c>
      <c r="G13" s="63"/>
      <c r="H13" s="63"/>
      <c r="I13" s="63"/>
      <c r="J13" s="78"/>
      <c r="T13" s="63"/>
      <c r="U13" s="63"/>
      <c r="V13" s="63"/>
      <c r="W13" s="63"/>
      <c r="X13" s="63"/>
      <c r="Y13" s="63"/>
    </row>
    <row r="14" spans="1:25">
      <c r="A14" s="63"/>
      <c r="B14" s="63"/>
      <c r="C14" s="63"/>
      <c r="D14" s="63"/>
      <c r="E14" s="1" t="s">
        <v>33</v>
      </c>
      <c r="F14" s="96">
        <v>0</v>
      </c>
      <c r="G14" s="63"/>
      <c r="H14" s="63"/>
      <c r="I14" s="63"/>
      <c r="J14" s="78"/>
      <c r="T14" s="63"/>
      <c r="U14" s="63"/>
      <c r="V14" s="63"/>
      <c r="W14" s="63"/>
      <c r="X14" s="63"/>
      <c r="Y14" s="63"/>
    </row>
    <row r="15" spans="1:25">
      <c r="A15" s="63"/>
      <c r="B15" s="63"/>
      <c r="C15" s="63"/>
      <c r="D15" s="63"/>
      <c r="E15" s="1" t="s">
        <v>34</v>
      </c>
      <c r="F15" s="96">
        <v>400</v>
      </c>
      <c r="G15" s="63"/>
      <c r="H15" s="63"/>
      <c r="I15" s="63"/>
      <c r="J15" s="78"/>
      <c r="T15" s="63"/>
      <c r="U15" s="63"/>
      <c r="V15" s="63"/>
      <c r="W15" s="63"/>
      <c r="X15" s="63"/>
      <c r="Y15" s="63"/>
    </row>
    <row r="16" spans="1:25" ht="15.75" thickBot="1">
      <c r="A16" s="63"/>
      <c r="B16" s="63"/>
      <c r="C16" s="63"/>
      <c r="D16" s="63"/>
      <c r="E16" s="63"/>
      <c r="F16" s="63"/>
      <c r="G16" s="63"/>
      <c r="H16" s="63"/>
      <c r="I16" s="63"/>
      <c r="J16" s="63"/>
      <c r="T16" s="63"/>
      <c r="U16" s="63"/>
      <c r="V16" s="63"/>
      <c r="W16" s="63"/>
      <c r="X16" s="63"/>
      <c r="Y16" s="63"/>
    </row>
    <row r="17" spans="1:25">
      <c r="A17" s="63"/>
      <c r="B17" s="23" t="str">
        <f>IF(D$4="Svenska",'Beräkningsmall HEU'!T48,'Beräkningsmall HEU'!U48)</f>
        <v>Institutionens procentpåslag för UGEM</v>
      </c>
      <c r="C17" s="86">
        <v>0.15</v>
      </c>
      <c r="D17" s="76"/>
      <c r="E17" s="27" t="str">
        <f>IF(D$4="Svenska",'Beräkningsmall HEU'!T77,'Beräkningsmall HEU'!U77)</f>
        <v>Fyll i det du vill beräkna på:</v>
      </c>
      <c r="F17" s="24" t="str">
        <f>IF(D$4="Svenska",'Beräkningsmall HEU'!T83,'Beräkningsmall HEU'!U83)</f>
        <v>Intäkt, tkr</v>
      </c>
      <c r="G17" s="24" t="str">
        <f>IF(D$4="Svenska",'Beräkningsmall HEU'!T84,'Beräkningsmall HEU'!U84)</f>
        <v>Kostnad, tkr</v>
      </c>
      <c r="H17" s="76"/>
      <c r="I17" s="76"/>
      <c r="J17" s="63"/>
      <c r="T17" s="63"/>
      <c r="U17" s="63"/>
      <c r="V17" s="63"/>
      <c r="W17" s="63"/>
      <c r="X17" s="63"/>
      <c r="Y17" s="63"/>
    </row>
    <row r="18" spans="1:25">
      <c r="A18" s="63"/>
      <c r="B18" s="25" t="str">
        <f>IF(D$4="Svenska",'Beräkningsmall HEU'!T49,'Beräkningsmall HEU'!U49)</f>
        <v>Institutionens procentpåslag för FGEM</v>
      </c>
      <c r="C18" s="26">
        <v>0.05</v>
      </c>
      <c r="D18" s="77"/>
      <c r="E18" s="27" t="str">
        <f>IF(D$4="Svenska",'Beräkningsmall HEU'!T78,'Beräkningsmall HEU'!U78)</f>
        <v>EU-bidrag för direkta kostnader</v>
      </c>
      <c r="F18" s="28">
        <v>2800</v>
      </c>
      <c r="G18" s="29"/>
      <c r="H18" s="99"/>
      <c r="I18" s="77"/>
      <c r="J18" s="63"/>
      <c r="T18" s="63"/>
      <c r="U18" s="63"/>
      <c r="V18" s="63" t="str">
        <f>IF(F18&gt;0,IF(I4="EU31","Cell F18 måste vara blank.",""),IF(I4&lt;&gt;"EU31","Cell F18 måste ha ett värde &gt;0",""))</f>
        <v/>
      </c>
      <c r="W18" s="63"/>
      <c r="X18" s="63"/>
      <c r="Y18" s="63"/>
    </row>
    <row r="19" spans="1:25">
      <c r="A19" s="63"/>
      <c r="B19" s="227" t="str">
        <f>IF(D$4="Svenska",'Beräkningsmall HEU'!T50,'Beräkningsmall HEU'!U50)</f>
        <v>Institutionens procentpåslag för IGEM</v>
      </c>
      <c r="C19" s="228">
        <v>0.1</v>
      </c>
      <c r="D19" s="77"/>
      <c r="E19" s="27" t="str">
        <f>IF(D$4="Svenska",'Beräkningsmall HEU'!T79,'Beräkningsmall HEU'!U79)</f>
        <v>EU-bidrag OH</v>
      </c>
      <c r="F19" s="28"/>
      <c r="G19" s="29"/>
      <c r="H19" s="77"/>
      <c r="I19" s="77"/>
      <c r="J19" s="63"/>
      <c r="T19" s="63"/>
      <c r="U19" s="63"/>
      <c r="V19" s="63"/>
      <c r="W19" s="63"/>
      <c r="X19" s="63"/>
      <c r="Y19" s="63"/>
    </row>
    <row r="20" spans="1:25" ht="15.75" thickBot="1">
      <c r="A20" s="63"/>
      <c r="B20" s="229"/>
      <c r="C20" s="230"/>
      <c r="D20" s="77"/>
      <c r="E20" s="27" t="str">
        <f>IF(D$4="Svenska",'Beräkningsmall HEU'!T80,'Beräkningsmall HEU'!U80)</f>
        <v>Direkta lönekostnader</v>
      </c>
      <c r="F20" s="29"/>
      <c r="G20" s="28">
        <v>2000</v>
      </c>
      <c r="H20" s="77"/>
      <c r="I20" s="77"/>
      <c r="J20" s="63"/>
      <c r="T20" s="63"/>
      <c r="U20" s="63"/>
      <c r="V20" s="63"/>
      <c r="W20" s="63"/>
      <c r="X20" s="63"/>
      <c r="Y20" s="63"/>
    </row>
    <row r="21" spans="1:25">
      <c r="A21" s="63"/>
      <c r="B21" s="63" t="str">
        <f>IF(D4="Svenska",'Beräkningsmall HEU'!T68,'Beräkningsmall HEU'!U68)</f>
        <v>Summa</v>
      </c>
      <c r="C21" s="30">
        <f>SUM(C17:C19)</f>
        <v>0.30000000000000004</v>
      </c>
      <c r="D21" s="63"/>
      <c r="E21" s="27" t="str">
        <f>IF(D$4="Svenska",'Beräkningsmall HEU'!T81,'Beräkningsmall HEU'!U81)</f>
        <v>Direkta driftskostnader</v>
      </c>
      <c r="F21" s="29"/>
      <c r="G21" s="28">
        <v>700</v>
      </c>
      <c r="H21" s="63"/>
      <c r="I21" s="63"/>
      <c r="J21" s="63"/>
      <c r="T21" s="63"/>
      <c r="U21" s="63"/>
      <c r="V21" s="63"/>
      <c r="W21" s="63"/>
      <c r="X21" s="63"/>
      <c r="Y21" s="63"/>
    </row>
    <row r="22" spans="1:25">
      <c r="A22" s="63"/>
      <c r="B22" s="63"/>
      <c r="C22" s="63"/>
      <c r="D22" s="63"/>
      <c r="E22" s="27" t="str">
        <f>IF(D$4="Svenska",'Beräkningsmall HEU'!T82,'Beräkningsmall HEU'!U82)</f>
        <v>Internfakturerat och Utrustning</v>
      </c>
      <c r="F22" s="29"/>
      <c r="G22" s="28">
        <v>100</v>
      </c>
      <c r="H22" s="63"/>
      <c r="I22" s="63"/>
      <c r="J22" s="63"/>
      <c r="T22" s="63"/>
      <c r="U22" s="63"/>
      <c r="V22" s="63"/>
      <c r="W22" s="63"/>
      <c r="X22" s="63"/>
      <c r="Y22" s="63"/>
    </row>
    <row r="23" spans="1:25">
      <c r="A23" s="63"/>
      <c r="B23" s="73" t="str">
        <f>IF(D$4="Svenska",'Beräkningsmall HEU'!T92,'Beräkningsmall HEU'!U92)</f>
        <v>Egenberäkning</v>
      </c>
      <c r="C23" s="63"/>
      <c r="D23" s="63"/>
      <c r="E23" s="63"/>
      <c r="F23" s="63"/>
      <c r="G23" s="63"/>
      <c r="H23" s="63"/>
      <c r="I23" s="63"/>
      <c r="J23" s="63"/>
      <c r="T23" s="63"/>
      <c r="U23" s="63"/>
      <c r="V23" s="63"/>
      <c r="W23" s="63"/>
      <c r="X23" s="63"/>
      <c r="Y23" s="63"/>
    </row>
    <row r="24" spans="1:25">
      <c r="A24" s="63"/>
      <c r="B24" s="63" t="str">
        <f>IF(D$4="Svenska",'Beräkningsmall HEU'!T93,'Beräkningsmall HEU'!U93)</f>
        <v>Här kan du själv ändra förutsättningarna för dina beräkningar.</v>
      </c>
      <c r="C24" s="63"/>
      <c r="D24" s="63"/>
      <c r="E24" s="63"/>
      <c r="F24" s="63"/>
      <c r="G24" s="63"/>
      <c r="H24" s="63"/>
      <c r="I24" s="63"/>
      <c r="J24" s="63"/>
      <c r="T24" s="63"/>
      <c r="U24" s="63"/>
      <c r="V24" s="63"/>
      <c r="W24" s="63"/>
      <c r="X24" s="63"/>
      <c r="Y24" s="63"/>
    </row>
    <row r="25" spans="1:25">
      <c r="A25" s="63"/>
      <c r="B25" s="63" t="str">
        <f>IF(D$4="Svenska",'Beräkningsmall HEU'!T94,'Beräkningsmall HEU'!U94)</f>
        <v>Ersättningsnivå från finansiär</v>
      </c>
      <c r="C25" s="63"/>
      <c r="D25" s="32">
        <v>0.6</v>
      </c>
      <c r="E25" s="63"/>
      <c r="F25" s="63"/>
      <c r="G25" s="63"/>
      <c r="H25" s="63"/>
      <c r="I25" s="63"/>
      <c r="J25" s="63"/>
      <c r="T25" s="63"/>
      <c r="U25" s="63"/>
      <c r="V25" s="63"/>
      <c r="W25" s="63"/>
      <c r="X25" s="63"/>
      <c r="Y25" s="63"/>
    </row>
    <row r="26" spans="1:25">
      <c r="A26" s="63"/>
      <c r="B26" s="63" t="str">
        <f>IF(D$4="Svenska",'Beräkningsmall HEU'!T95,'Beräkningsmall HEU'!U95)</f>
        <v>Godkänd OH-nivå</v>
      </c>
      <c r="C26" s="63"/>
      <c r="D26" s="32">
        <v>0.25</v>
      </c>
      <c r="E26" s="63"/>
      <c r="F26" s="63"/>
      <c r="G26" s="63"/>
      <c r="H26" s="63"/>
      <c r="I26" s="63"/>
      <c r="J26" s="63"/>
      <c r="T26" s="63"/>
      <c r="U26" s="63"/>
      <c r="V26" s="63"/>
      <c r="W26" s="63"/>
      <c r="X26" s="63"/>
      <c r="Y26" s="63"/>
    </row>
    <row r="27" spans="1:25">
      <c r="A27" s="63"/>
      <c r="B27" s="63" t="str">
        <f>IF(D$4="Svenska",'Beräkningsmall HEU'!T96,'Beräkningsmall HEU'!U96)</f>
        <v>Andel UGEM/FGEM som finansieras</v>
      </c>
      <c r="C27" s="63"/>
      <c r="D27" s="32">
        <v>0.4</v>
      </c>
      <c r="E27" s="63"/>
      <c r="F27" s="63"/>
      <c r="G27" s="63"/>
      <c r="H27" s="63"/>
      <c r="I27" s="63"/>
      <c r="J27" s="63"/>
      <c r="T27" s="63"/>
      <c r="U27" s="63"/>
      <c r="V27" s="63"/>
      <c r="W27" s="63"/>
      <c r="X27" s="63"/>
      <c r="Y27" s="63"/>
    </row>
    <row r="28" spans="1:25">
      <c r="A28" s="63"/>
      <c r="B28" s="63" t="str">
        <f>IF(D$4="Svenska",'Beräkningsmall HEU'!T97,'Beräkningsmall HEU'!U97)</f>
        <v>Andel UGEM/FGEM som finansieras om ej lokalkostnader</v>
      </c>
      <c r="C28" s="63"/>
      <c r="D28" s="32">
        <v>0.1</v>
      </c>
      <c r="E28" s="63"/>
      <c r="F28" s="63"/>
      <c r="G28" s="63"/>
      <c r="H28" s="63"/>
      <c r="I28" s="63"/>
      <c r="J28" s="63"/>
      <c r="T28" s="63"/>
      <c r="U28" s="63"/>
      <c r="V28" s="63"/>
      <c r="W28" s="63"/>
      <c r="X28" s="63"/>
      <c r="Y28" s="63"/>
    </row>
    <row r="29" spans="1:25">
      <c r="A29" s="63"/>
      <c r="B29" s="63"/>
      <c r="C29" s="63"/>
      <c r="D29" s="79"/>
      <c r="E29" s="63"/>
      <c r="F29" s="63"/>
      <c r="G29" s="63"/>
      <c r="H29" s="63"/>
      <c r="I29" s="63"/>
      <c r="J29" s="63"/>
      <c r="T29" s="63"/>
      <c r="U29" s="63"/>
      <c r="V29" s="63"/>
      <c r="W29" s="63"/>
      <c r="X29" s="63"/>
      <c r="Y29" s="63"/>
    </row>
    <row r="30" spans="1:25">
      <c r="A30" s="63"/>
      <c r="B30" s="63"/>
      <c r="C30" s="63"/>
      <c r="D30" s="80"/>
      <c r="E30" s="63"/>
      <c r="F30" s="63"/>
      <c r="G30" s="63"/>
      <c r="H30" s="63"/>
      <c r="I30" s="63"/>
      <c r="J30" s="63"/>
      <c r="T30" s="63"/>
      <c r="U30" s="63"/>
      <c r="V30" s="63"/>
      <c r="W30" s="63"/>
      <c r="X30" s="63"/>
      <c r="Y30" s="63"/>
    </row>
    <row r="31" spans="1:25">
      <c r="A31" s="63"/>
      <c r="B31" s="63"/>
      <c r="C31" s="63"/>
      <c r="D31" s="63"/>
      <c r="E31" s="63"/>
      <c r="F31" s="63"/>
      <c r="G31" s="63"/>
      <c r="H31" s="63"/>
      <c r="I31" s="63"/>
      <c r="J31" s="63"/>
      <c r="T31" s="63"/>
      <c r="U31" s="63"/>
      <c r="V31" s="63"/>
      <c r="W31" s="63"/>
      <c r="X31" s="63"/>
      <c r="Y31" s="63"/>
    </row>
    <row r="32" spans="1:25">
      <c r="A32" s="63"/>
      <c r="B32" s="63"/>
      <c r="C32" s="63"/>
      <c r="D32" s="63"/>
      <c r="E32" s="63"/>
      <c r="F32" s="63"/>
      <c r="G32" s="63"/>
      <c r="H32" s="63"/>
      <c r="I32" s="63"/>
      <c r="J32" s="63"/>
      <c r="T32" s="63"/>
      <c r="U32" s="63"/>
      <c r="V32" s="63"/>
      <c r="W32" s="63"/>
      <c r="X32" s="63"/>
      <c r="Y32" s="63"/>
    </row>
    <row r="33" spans="1:25">
      <c r="A33" s="63"/>
      <c r="B33" s="63"/>
      <c r="C33" s="63"/>
      <c r="D33" s="63"/>
      <c r="E33" s="63"/>
      <c r="F33" s="63"/>
      <c r="G33" s="63"/>
      <c r="H33" s="63"/>
      <c r="I33" s="63"/>
      <c r="J33" s="63"/>
      <c r="T33" s="63"/>
      <c r="U33" s="63"/>
      <c r="V33" s="63"/>
      <c r="W33" s="63"/>
      <c r="X33" s="63"/>
      <c r="Y33" s="63"/>
    </row>
    <row r="34" spans="1:25">
      <c r="A34" s="63"/>
      <c r="B34" s="63"/>
      <c r="C34" s="63"/>
      <c r="D34" s="63"/>
      <c r="E34" s="63"/>
      <c r="F34" s="63"/>
      <c r="G34" s="63"/>
      <c r="H34" s="63"/>
      <c r="I34" s="63"/>
      <c r="J34" s="63"/>
      <c r="T34" s="63"/>
      <c r="U34" s="63"/>
      <c r="V34" s="63"/>
      <c r="W34" s="63"/>
      <c r="X34" s="63"/>
      <c r="Y34" s="63"/>
    </row>
    <row r="35" spans="1:25">
      <c r="A35" s="63"/>
      <c r="B35" s="63"/>
      <c r="C35" s="63"/>
      <c r="D35" s="63"/>
      <c r="E35" s="63"/>
      <c r="F35" s="63"/>
      <c r="G35" s="63"/>
      <c r="H35" s="63"/>
      <c r="I35" s="63"/>
      <c r="J35" s="63"/>
      <c r="T35" s="63"/>
      <c r="U35" s="63"/>
      <c r="V35" s="63"/>
      <c r="W35" s="63"/>
      <c r="X35" s="63"/>
      <c r="Y35" s="63"/>
    </row>
    <row r="36" spans="1:25">
      <c r="A36" s="63"/>
      <c r="B36" s="63"/>
      <c r="C36" s="63"/>
      <c r="D36" s="63"/>
      <c r="E36" s="63"/>
      <c r="F36" s="63"/>
      <c r="G36" s="63"/>
      <c r="H36" s="63"/>
      <c r="I36" s="63"/>
      <c r="J36" s="63"/>
      <c r="T36" s="63"/>
      <c r="U36" s="63"/>
      <c r="V36" s="63"/>
      <c r="W36" s="63"/>
      <c r="X36" s="63"/>
      <c r="Y36" s="63"/>
    </row>
    <row r="37" spans="1:25">
      <c r="A37" s="63"/>
      <c r="B37" s="63"/>
      <c r="C37" s="63"/>
      <c r="D37" s="63"/>
      <c r="E37" s="63"/>
      <c r="F37" s="63"/>
      <c r="G37" s="63"/>
      <c r="H37" s="63"/>
      <c r="I37" s="63"/>
      <c r="J37" s="63"/>
      <c r="T37" s="63"/>
      <c r="U37" s="63"/>
      <c r="V37" s="63"/>
      <c r="W37" s="63"/>
      <c r="X37" s="63"/>
      <c r="Y37" s="63"/>
    </row>
    <row r="38" spans="1:25">
      <c r="A38" s="63"/>
      <c r="B38" s="63"/>
      <c r="C38" s="63"/>
      <c r="D38" s="63"/>
      <c r="E38" s="63"/>
      <c r="F38" s="63"/>
      <c r="G38" s="63"/>
      <c r="H38" s="63"/>
      <c r="I38" s="63"/>
      <c r="J38" s="63"/>
      <c r="T38" s="63"/>
      <c r="U38" s="63"/>
      <c r="V38" s="63"/>
      <c r="W38" s="63"/>
      <c r="X38" s="63"/>
      <c r="Y38" s="63"/>
    </row>
    <row r="39" spans="1:25">
      <c r="A39" s="63"/>
      <c r="B39" s="63"/>
      <c r="C39" s="63"/>
      <c r="D39" s="63"/>
      <c r="E39" s="63"/>
      <c r="F39" s="63"/>
      <c r="G39" s="63"/>
      <c r="H39" s="63"/>
      <c r="I39" s="63"/>
      <c r="J39" s="63"/>
      <c r="T39" s="63"/>
      <c r="U39" s="63"/>
      <c r="V39" s="63"/>
      <c r="W39" s="63"/>
      <c r="X39" s="63"/>
      <c r="Y39" s="63"/>
    </row>
    <row r="40" spans="1:25">
      <c r="A40" s="63"/>
      <c r="B40" s="63"/>
      <c r="C40" s="63"/>
      <c r="D40" s="63"/>
      <c r="E40" s="63"/>
      <c r="F40" s="63"/>
      <c r="G40" s="63"/>
      <c r="H40" s="63"/>
      <c r="I40" s="63"/>
      <c r="J40" s="63"/>
      <c r="T40" s="63"/>
      <c r="U40" s="63"/>
      <c r="V40" s="63"/>
      <c r="W40" s="63"/>
      <c r="X40" s="63"/>
      <c r="Y40" s="63"/>
    </row>
    <row r="41" spans="1:25">
      <c r="A41" s="63"/>
      <c r="B41" s="63"/>
      <c r="C41" s="63"/>
      <c r="D41" s="63"/>
      <c r="E41" s="63"/>
      <c r="F41" s="63"/>
      <c r="G41" s="63"/>
      <c r="H41" s="63"/>
      <c r="I41" s="63"/>
      <c r="J41" s="63"/>
      <c r="T41" s="63"/>
      <c r="U41" s="63"/>
      <c r="V41" s="63"/>
      <c r="W41" s="63"/>
      <c r="X41" s="63"/>
      <c r="Y41" s="63"/>
    </row>
    <row r="42" spans="1:25">
      <c r="A42" s="63"/>
      <c r="B42" s="63"/>
      <c r="C42" s="63"/>
      <c r="D42" s="63"/>
      <c r="E42" s="63"/>
      <c r="F42" s="63"/>
      <c r="G42" s="63"/>
      <c r="H42" s="63"/>
      <c r="I42" s="63"/>
      <c r="J42" s="63"/>
      <c r="T42" s="63"/>
      <c r="U42" s="63"/>
      <c r="V42" s="63"/>
      <c r="W42" s="63"/>
      <c r="X42" s="63"/>
      <c r="Y42" s="63"/>
    </row>
    <row r="43" spans="1:25">
      <c r="A43" s="63"/>
      <c r="B43" s="63"/>
      <c r="C43" s="63"/>
      <c r="D43" s="63"/>
      <c r="E43" s="63"/>
      <c r="F43" s="63"/>
      <c r="G43" s="63"/>
      <c r="H43" s="63"/>
      <c r="I43" s="63"/>
      <c r="J43" s="63"/>
      <c r="T43" s="63"/>
      <c r="U43" s="63"/>
      <c r="V43" s="63"/>
      <c r="W43" s="63"/>
      <c r="X43" s="63"/>
      <c r="Y43" s="63"/>
    </row>
    <row r="44" spans="1:25">
      <c r="A44" s="63"/>
      <c r="B44" s="63"/>
      <c r="C44" s="63"/>
      <c r="D44" s="63"/>
      <c r="E44" s="63"/>
      <c r="F44" s="63"/>
      <c r="G44" s="63"/>
      <c r="H44" s="63"/>
      <c r="I44" s="63"/>
      <c r="J44" s="63"/>
      <c r="T44" s="63"/>
      <c r="U44" s="63"/>
      <c r="V44" s="63"/>
      <c r="W44" s="63"/>
      <c r="X44" s="63"/>
      <c r="Y44" s="63"/>
    </row>
    <row r="45" spans="1:25">
      <c r="A45" s="63"/>
      <c r="B45" s="63"/>
      <c r="C45" s="63"/>
      <c r="D45" s="63"/>
      <c r="E45" s="63"/>
      <c r="F45" s="63"/>
      <c r="G45" s="63"/>
      <c r="H45" s="63"/>
      <c r="I45" s="63"/>
      <c r="J45" s="63"/>
    </row>
  </sheetData>
  <mergeCells count="4">
    <mergeCell ref="D5:I5"/>
    <mergeCell ref="B19:B20"/>
    <mergeCell ref="C19:C20"/>
    <mergeCell ref="B9:C9"/>
  </mergeCells>
  <conditionalFormatting sqref="B9 B23:D30">
    <cfRule type="expression" dxfId="35" priority="5">
      <formula>$D$8="Nej"</formula>
    </cfRule>
  </conditionalFormatting>
  <conditionalFormatting sqref="B9 B28:D28">
    <cfRule type="expression" dxfId="34" priority="4">
      <formula>$O$5&lt;&gt;"D05"</formula>
    </cfRule>
  </conditionalFormatting>
  <conditionalFormatting sqref="E8:G15">
    <cfRule type="expression" dxfId="33" priority="3">
      <formula>$I$4&lt;&gt;"EU31"</formula>
    </cfRule>
  </conditionalFormatting>
  <conditionalFormatting sqref="F9:F15 G12 E12:E15">
    <cfRule type="expression" dxfId="32" priority="2">
      <formula>$F$8=0.4</formula>
    </cfRule>
  </conditionalFormatting>
  <conditionalFormatting sqref="G9:G11">
    <cfRule type="expression" dxfId="31" priority="1">
      <formula>$F$8=0.15</formula>
    </cfRule>
  </conditionalFormatting>
  <dataValidations count="2">
    <dataValidation type="list" allowBlank="1" showInputMessage="1" showErrorMessage="1" sqref="D8 G12" xr:uid="{8C5013C1-069E-40C9-A4DB-8A7E9236BE88}">
      <formula1>$S$1:$S$2</formula1>
    </dataValidation>
    <dataValidation type="list" allowBlank="1" showInputMessage="1" showErrorMessage="1" sqref="F8" xr:uid="{BC1058FF-2E02-4277-B091-98738C49D8C1}">
      <formula1>$R$1:$R$2</formula1>
    </dataValidation>
  </dataValidations>
  <pageMargins left="0.7" right="0.7" top="0.75" bottom="0.75" header="0.3" footer="0.3"/>
  <pageSetup paperSize="9" scale="53" orientation="landscape"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6B3A9A9D-C804-4050-8434-E825FA4D9088}">
          <x14:formula1>
            <xm:f>'Beräkningsmall HEU'!$O$2:$O$4</xm:f>
          </x14:formula1>
          <xm:sqref>D7</xm:sqref>
        </x14:dataValidation>
        <x14:dataValidation type="list" allowBlank="1" showInputMessage="1" showErrorMessage="1" xr:uid="{1ADEE994-97BC-4CF6-80C3-93DBDFC3F2D2}">
          <x14:formula1>
            <xm:f>'Beräkningsmall HEU'!$M$7:$M$16</xm:f>
          </x14:formula1>
          <xm:sqref>D4</xm:sqref>
        </x14:dataValidation>
        <x14:dataValidation type="list" allowBlank="1" showInputMessage="1" showErrorMessage="1" xr:uid="{C283F256-9236-4517-8A79-62DF115D3CE7}">
          <x14:formula1>
            <xm:f>Beräkningsmatris!$C$3:$C$12</xm:f>
          </x14:formula1>
          <xm:sqref>D5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58C94-1F8A-4F59-87F6-DFB886D380DA}">
  <dimension ref="A1:K12"/>
  <sheetViews>
    <sheetView zoomScale="90" zoomScaleNormal="90" workbookViewId="0">
      <pane ySplit="1" topLeftCell="A2" activePane="bottomLeft" state="frozen"/>
      <selection pane="bottomLeft" activeCell="C24" sqref="C24"/>
      <selection activeCell="D8" sqref="D8"/>
    </sheetView>
  </sheetViews>
  <sheetFormatPr defaultColWidth="8.7109375" defaultRowHeight="15"/>
  <cols>
    <col min="1" max="1" width="26.140625" style="2" customWidth="1"/>
    <col min="2" max="2" width="22.28515625" style="2" customWidth="1"/>
    <col min="3" max="3" width="53.28515625" style="2" customWidth="1"/>
    <col min="4" max="4" width="27.7109375" style="2" customWidth="1"/>
    <col min="5" max="5" width="11.140625" style="2" customWidth="1"/>
    <col min="6" max="6" width="30.140625" style="2" customWidth="1"/>
    <col min="7" max="7" width="19.42578125" style="2" customWidth="1"/>
    <col min="8" max="8" width="35.42578125" style="2" customWidth="1"/>
    <col min="9" max="9" width="25.140625" style="2" customWidth="1"/>
    <col min="10" max="11" width="11.140625" style="2" customWidth="1"/>
    <col min="12" max="16384" width="8.7109375" style="2"/>
  </cols>
  <sheetData>
    <row r="1" spans="1:11" s="37" customFormat="1" ht="83.1" customHeight="1">
      <c r="A1" s="33" t="s">
        <v>35</v>
      </c>
      <c r="B1" s="34" t="s">
        <v>36</v>
      </c>
      <c r="C1" s="34" t="s">
        <v>37</v>
      </c>
      <c r="D1" s="34" t="s">
        <v>38</v>
      </c>
      <c r="E1" s="34" t="s">
        <v>39</v>
      </c>
      <c r="F1" s="35" t="s">
        <v>21</v>
      </c>
      <c r="G1" s="35" t="s">
        <v>22</v>
      </c>
      <c r="H1" s="35" t="s">
        <v>40</v>
      </c>
      <c r="I1" s="35" t="s">
        <v>41</v>
      </c>
      <c r="J1" s="34" t="s">
        <v>42</v>
      </c>
      <c r="K1" s="36" t="s">
        <v>43</v>
      </c>
    </row>
    <row r="2" spans="1:11">
      <c r="A2" s="38" t="s">
        <v>44</v>
      </c>
      <c r="B2" s="39"/>
      <c r="C2" s="39"/>
      <c r="D2" s="39" t="s">
        <v>45</v>
      </c>
      <c r="E2" s="39" t="s">
        <v>46</v>
      </c>
      <c r="F2" s="40"/>
      <c r="G2" s="40"/>
      <c r="H2" s="40"/>
      <c r="I2" s="40"/>
      <c r="J2" s="40"/>
      <c r="K2" s="41"/>
    </row>
    <row r="3" spans="1:11">
      <c r="A3" s="42" t="s">
        <v>47</v>
      </c>
      <c r="B3" s="43" t="s">
        <v>48</v>
      </c>
      <c r="C3" s="43" t="s">
        <v>49</v>
      </c>
      <c r="D3" s="43" t="s">
        <v>50</v>
      </c>
      <c r="E3" s="43" t="s">
        <v>51</v>
      </c>
      <c r="F3" s="44">
        <v>1</v>
      </c>
      <c r="G3" s="44">
        <v>0.25</v>
      </c>
      <c r="H3" s="44">
        <v>0.4</v>
      </c>
      <c r="I3" s="44">
        <v>0.05</v>
      </c>
      <c r="J3" s="44"/>
      <c r="K3" s="45"/>
    </row>
    <row r="4" spans="1:11">
      <c r="A4" s="38" t="s">
        <v>47</v>
      </c>
      <c r="B4" s="39" t="s">
        <v>52</v>
      </c>
      <c r="C4" s="39" t="s">
        <v>53</v>
      </c>
      <c r="D4" s="39" t="s">
        <v>54</v>
      </c>
      <c r="E4" s="39"/>
      <c r="F4" s="46">
        <v>1</v>
      </c>
      <c r="G4" s="47">
        <v>0.08</v>
      </c>
      <c r="H4" s="46">
        <v>1.04</v>
      </c>
      <c r="I4" s="46"/>
      <c r="J4" s="46"/>
      <c r="K4" s="41"/>
    </row>
    <row r="5" spans="1:11">
      <c r="A5" s="38" t="s">
        <v>47</v>
      </c>
      <c r="B5" s="39" t="s">
        <v>55</v>
      </c>
      <c r="C5" s="39" t="s">
        <v>56</v>
      </c>
      <c r="D5" s="39" t="s">
        <v>57</v>
      </c>
      <c r="E5" s="39"/>
      <c r="F5" s="46">
        <v>0.5</v>
      </c>
      <c r="G5" s="46">
        <v>7.0000000000000007E-2</v>
      </c>
      <c r="H5" s="46">
        <v>0.7</v>
      </c>
      <c r="I5" s="46"/>
      <c r="J5" s="46"/>
      <c r="K5" s="41"/>
    </row>
    <row r="6" spans="1:11">
      <c r="A6" s="38" t="s">
        <v>47</v>
      </c>
      <c r="B6" s="39" t="s">
        <v>55</v>
      </c>
      <c r="C6" s="39" t="s">
        <v>58</v>
      </c>
      <c r="D6" s="39" t="s">
        <v>57</v>
      </c>
      <c r="E6" s="39"/>
      <c r="F6" s="46">
        <v>0.8</v>
      </c>
      <c r="G6" s="46">
        <v>7.0000000000000007E-2</v>
      </c>
      <c r="H6" s="46">
        <v>0.7</v>
      </c>
      <c r="I6" s="46"/>
      <c r="J6" s="46"/>
      <c r="K6" s="41"/>
    </row>
    <row r="7" spans="1:11">
      <c r="A7" s="38" t="s">
        <v>47</v>
      </c>
      <c r="B7" s="39" t="s">
        <v>55</v>
      </c>
      <c r="C7" s="39" t="s">
        <v>26</v>
      </c>
      <c r="D7" s="87" t="s">
        <v>57</v>
      </c>
      <c r="E7" s="39"/>
      <c r="F7" s="46">
        <v>0.9</v>
      </c>
      <c r="G7" s="46">
        <v>7.0000000000000007E-2</v>
      </c>
      <c r="H7" s="46">
        <v>0.7</v>
      </c>
      <c r="I7" s="46"/>
      <c r="J7" s="46"/>
      <c r="K7" s="41"/>
    </row>
    <row r="8" spans="1:11">
      <c r="A8" s="42" t="s">
        <v>47</v>
      </c>
      <c r="B8" s="43" t="s">
        <v>59</v>
      </c>
      <c r="C8" s="43" t="s">
        <v>60</v>
      </c>
      <c r="D8" s="43" t="s">
        <v>50</v>
      </c>
      <c r="E8" s="43" t="s">
        <v>51</v>
      </c>
      <c r="F8" s="44">
        <v>0.4</v>
      </c>
      <c r="G8" s="44">
        <v>0.25</v>
      </c>
      <c r="H8" s="44">
        <v>0.4</v>
      </c>
      <c r="I8" s="44">
        <v>0.05</v>
      </c>
      <c r="J8" s="44"/>
      <c r="K8" s="45"/>
    </row>
    <row r="9" spans="1:11">
      <c r="A9" s="38"/>
      <c r="B9" s="48" t="s">
        <v>61</v>
      </c>
      <c r="C9" s="39" t="s">
        <v>62</v>
      </c>
      <c r="D9" s="39" t="s">
        <v>63</v>
      </c>
      <c r="E9" s="39"/>
      <c r="F9" s="46">
        <v>0.65</v>
      </c>
      <c r="G9" s="46">
        <v>0.15</v>
      </c>
      <c r="H9" s="46">
        <v>0.6</v>
      </c>
      <c r="I9" s="46"/>
      <c r="J9" s="46"/>
      <c r="K9" s="41"/>
    </row>
    <row r="10" spans="1:11">
      <c r="A10" s="42"/>
      <c r="B10" s="43" t="s">
        <v>61</v>
      </c>
      <c r="C10" s="43" t="s">
        <v>64</v>
      </c>
      <c r="D10" s="43" t="s">
        <v>63</v>
      </c>
      <c r="E10" s="43"/>
      <c r="F10" s="44">
        <v>0.8</v>
      </c>
      <c r="G10" s="44">
        <v>0.15</v>
      </c>
      <c r="H10" s="44">
        <v>0.6</v>
      </c>
      <c r="I10" s="44"/>
      <c r="J10" s="44"/>
      <c r="K10" s="45"/>
    </row>
    <row r="11" spans="1:11">
      <c r="A11" s="38"/>
      <c r="B11" s="39" t="s">
        <v>61</v>
      </c>
      <c r="C11" s="39" t="s">
        <v>65</v>
      </c>
      <c r="D11" s="39" t="s">
        <v>63</v>
      </c>
      <c r="E11" s="39"/>
      <c r="F11" s="46">
        <v>0.8</v>
      </c>
      <c r="G11" s="46">
        <v>0.15</v>
      </c>
      <c r="H11" s="46">
        <v>0.6</v>
      </c>
      <c r="I11" s="46"/>
      <c r="J11" s="46"/>
      <c r="K11" s="41"/>
    </row>
    <row r="12" spans="1:11">
      <c r="A12" s="42"/>
      <c r="B12" s="43" t="s">
        <v>61</v>
      </c>
      <c r="C12" s="43" t="s">
        <v>66</v>
      </c>
      <c r="D12" s="43" t="s">
        <v>63</v>
      </c>
      <c r="E12" s="43"/>
      <c r="F12" s="44">
        <v>0.65</v>
      </c>
      <c r="G12" s="44">
        <v>0.15</v>
      </c>
      <c r="H12" s="44">
        <v>0.6</v>
      </c>
      <c r="I12" s="44"/>
      <c r="J12" s="44"/>
      <c r="K12" s="4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78F30-C6D5-4240-A48B-76E60C09B13B}">
  <sheetPr>
    <tabColor theme="4" tint="0.39997558519241921"/>
    <pageSetUpPr fitToPage="1"/>
  </sheetPr>
  <dimension ref="A1:BC112"/>
  <sheetViews>
    <sheetView showGridLines="0" zoomScaleNormal="100" workbookViewId="0">
      <selection activeCell="L14" sqref="L14:L15"/>
    </sheetView>
  </sheetViews>
  <sheetFormatPr defaultColWidth="8.7109375" defaultRowHeight="15"/>
  <cols>
    <col min="1" max="1" width="5.5703125" style="2" customWidth="1"/>
    <col min="2" max="2" width="50.42578125" style="2" customWidth="1"/>
    <col min="3" max="4" width="15.7109375" style="61" customWidth="1"/>
    <col min="5" max="5" width="10" style="2" customWidth="1"/>
    <col min="6" max="6" width="45.140625" style="2" customWidth="1"/>
    <col min="7" max="7" width="9.5703125" style="2" customWidth="1"/>
    <col min="8" max="9" width="8.7109375" style="2"/>
    <col min="10" max="10" width="11.7109375" style="2" customWidth="1"/>
    <col min="11" max="11" width="3.42578125" style="2" customWidth="1"/>
    <col min="12" max="12" width="8.7109375" style="2" customWidth="1"/>
    <col min="13" max="19" width="8.7109375" style="2" hidden="1" customWidth="1"/>
    <col min="20" max="21" width="43.85546875" style="2" hidden="1" customWidth="1"/>
    <col min="22" max="22" width="24.42578125" style="2" hidden="1" customWidth="1"/>
    <col min="23" max="36" width="8.7109375" style="2" hidden="1" customWidth="1"/>
    <col min="37" max="39" width="8.7109375" style="2" customWidth="1"/>
    <col min="40" max="16384" width="8.7109375" style="2"/>
  </cols>
  <sheetData>
    <row r="1" spans="1:55" ht="15.75" thickBot="1">
      <c r="A1" s="63"/>
      <c r="B1" s="83"/>
      <c r="C1" s="62"/>
      <c r="D1" s="62"/>
      <c r="E1" s="63"/>
      <c r="F1" s="1" t="str">
        <f>IF(H2="Svenska",T86,U86)</f>
        <v>Information om gjorda val:</v>
      </c>
      <c r="G1" s="1"/>
      <c r="H1" s="1"/>
      <c r="I1" s="63"/>
      <c r="J1" s="63"/>
      <c r="K1" s="63"/>
      <c r="AB1" s="2" t="s">
        <v>17</v>
      </c>
      <c r="AC1" s="2" t="s">
        <v>1</v>
      </c>
      <c r="AH1" s="63"/>
      <c r="AI1" s="63"/>
      <c r="AJ1" s="63"/>
      <c r="AK1" s="63"/>
      <c r="AL1" s="63"/>
      <c r="AM1" s="63"/>
      <c r="AN1" s="63"/>
      <c r="AO1" s="63"/>
      <c r="AP1" s="63"/>
      <c r="AQ1" s="63"/>
      <c r="AR1" s="63"/>
      <c r="AS1" s="63"/>
      <c r="AT1" s="63"/>
      <c r="AU1" s="63"/>
      <c r="AV1" s="63"/>
      <c r="AW1" s="63"/>
      <c r="AX1" s="63"/>
      <c r="AY1" s="63"/>
      <c r="AZ1" s="63"/>
      <c r="BA1" s="63"/>
      <c r="BB1" s="63"/>
      <c r="BC1" s="63"/>
    </row>
    <row r="2" spans="1:55">
      <c r="A2" s="63"/>
      <c r="B2" s="63"/>
      <c r="C2" s="62"/>
      <c r="D2" s="62"/>
      <c r="E2" s="63"/>
      <c r="F2" s="49" t="s">
        <v>67</v>
      </c>
      <c r="G2" s="10"/>
      <c r="H2" s="136" t="s">
        <v>1</v>
      </c>
      <c r="I2" s="84"/>
      <c r="J2" s="63"/>
      <c r="K2" s="63"/>
      <c r="O2" s="2" t="s">
        <v>17</v>
      </c>
      <c r="P2" s="2" t="str">
        <f>Inställningar!I4</f>
        <v>EU25</v>
      </c>
      <c r="T2" s="2" t="s">
        <v>68</v>
      </c>
      <c r="U2" s="2" t="s">
        <v>69</v>
      </c>
      <c r="AB2" s="2" t="s">
        <v>19</v>
      </c>
      <c r="AC2" s="2" t="s">
        <v>3</v>
      </c>
      <c r="AH2" s="63"/>
      <c r="AI2" s="63"/>
      <c r="AJ2" s="63"/>
      <c r="AK2" s="63"/>
      <c r="AL2" s="63"/>
      <c r="AM2" s="63"/>
      <c r="AN2" s="63"/>
      <c r="AO2" s="63"/>
      <c r="AP2" s="63"/>
      <c r="AQ2" s="63"/>
      <c r="AR2" s="63"/>
      <c r="AS2" s="63"/>
      <c r="AT2" s="63"/>
      <c r="AU2" s="63"/>
      <c r="AV2" s="63"/>
      <c r="AW2" s="63"/>
      <c r="AX2" s="63"/>
      <c r="AY2" s="63"/>
      <c r="AZ2" s="63"/>
      <c r="BA2" s="63"/>
      <c r="BB2" s="63"/>
      <c r="BC2" s="63"/>
    </row>
    <row r="3" spans="1:55">
      <c r="A3" s="63"/>
      <c r="B3" s="63"/>
      <c r="C3" s="62"/>
      <c r="D3" s="62"/>
      <c r="E3" s="63"/>
      <c r="F3" s="50" t="str">
        <f>IF(H2="Svenska",T37,U37)</f>
        <v>Har projektet lokalkostnader? -----------------------&gt;</v>
      </c>
      <c r="G3" s="1"/>
      <c r="H3" s="137" t="s">
        <v>17</v>
      </c>
      <c r="I3" s="84"/>
      <c r="J3" s="63"/>
      <c r="K3" s="63"/>
      <c r="O3" s="2" t="s">
        <v>19</v>
      </c>
      <c r="T3" s="51" t="s">
        <v>70</v>
      </c>
      <c r="U3" s="2" t="s">
        <v>71</v>
      </c>
      <c r="V3" s="2" t="s">
        <v>72</v>
      </c>
      <c r="AH3" s="63"/>
      <c r="AI3" s="63"/>
      <c r="AJ3" s="63"/>
      <c r="AK3" s="63"/>
      <c r="AL3" s="63"/>
      <c r="AM3" s="63"/>
      <c r="AN3" s="63"/>
      <c r="AO3" s="63"/>
      <c r="AP3" s="63"/>
      <c r="AQ3" s="63"/>
      <c r="AR3" s="63"/>
      <c r="AS3" s="63"/>
      <c r="AT3" s="63"/>
      <c r="AU3" s="63"/>
      <c r="AV3" s="63"/>
      <c r="AW3" s="63"/>
      <c r="AX3" s="63"/>
      <c r="AY3" s="63"/>
      <c r="AZ3" s="63"/>
      <c r="BA3" s="63"/>
      <c r="BB3" s="63"/>
      <c r="BC3" s="63"/>
    </row>
    <row r="4" spans="1:55" ht="15.75" thickBot="1">
      <c r="A4" s="63"/>
      <c r="B4" s="63"/>
      <c r="C4" s="62"/>
      <c r="D4" s="62"/>
      <c r="E4" s="63"/>
      <c r="F4" s="52" t="str">
        <f>IF(H2="Svenska",T35,U35)</f>
        <v>Projektkod --------------------------------&gt;</v>
      </c>
      <c r="G4" s="53"/>
      <c r="H4" s="112" t="str">
        <f>IF(H3="Nej",AE15,AA15)</f>
        <v>D40</v>
      </c>
      <c r="I4" s="84"/>
      <c r="J4" s="63"/>
      <c r="K4" s="63"/>
      <c r="T4" s="2" t="s">
        <v>73</v>
      </c>
      <c r="U4" s="2" t="s">
        <v>74</v>
      </c>
      <c r="AH4" s="63"/>
      <c r="AI4" s="63"/>
      <c r="AJ4" s="63"/>
      <c r="AK4" s="63"/>
      <c r="AL4" s="63"/>
      <c r="AM4" s="63"/>
      <c r="AN4" s="63"/>
      <c r="AO4" s="63"/>
      <c r="AP4" s="63"/>
      <c r="AQ4" s="63"/>
      <c r="AR4" s="63"/>
      <c r="AS4" s="63"/>
      <c r="AT4" s="63"/>
      <c r="AU4" s="63"/>
      <c r="AV4" s="63"/>
      <c r="AW4" s="63"/>
      <c r="AX4" s="63"/>
      <c r="AY4" s="63"/>
      <c r="AZ4" s="63"/>
      <c r="BA4" s="63"/>
      <c r="BB4" s="63"/>
      <c r="BC4" s="63"/>
    </row>
    <row r="5" spans="1:55">
      <c r="A5" s="63"/>
      <c r="B5" s="63"/>
      <c r="C5" s="62"/>
      <c r="D5" s="62"/>
      <c r="E5" s="63"/>
      <c r="F5" s="63"/>
      <c r="G5" s="63"/>
      <c r="H5" s="151"/>
      <c r="I5" s="63"/>
      <c r="J5" s="63"/>
      <c r="K5" s="63"/>
      <c r="T5" s="2" t="s">
        <v>22</v>
      </c>
      <c r="U5" s="2" t="s">
        <v>75</v>
      </c>
      <c r="V5" s="54" t="s">
        <v>76</v>
      </c>
      <c r="W5" s="54" t="s">
        <v>77</v>
      </c>
      <c r="AH5" s="63"/>
      <c r="AI5" s="63"/>
      <c r="AJ5" s="63"/>
      <c r="AK5" s="63"/>
      <c r="AL5" s="63"/>
      <c r="AM5" s="63"/>
      <c r="AN5" s="63"/>
      <c r="AO5" s="63"/>
      <c r="AP5" s="63"/>
      <c r="AQ5" s="63"/>
      <c r="AR5" s="63"/>
      <c r="AS5" s="63"/>
      <c r="AT5" s="63"/>
      <c r="AU5" s="63"/>
      <c r="AV5" s="63"/>
      <c r="AW5" s="63"/>
      <c r="AX5" s="63"/>
      <c r="AY5" s="63"/>
      <c r="AZ5" s="63"/>
      <c r="BA5" s="63"/>
      <c r="BB5" s="63"/>
      <c r="BC5" s="63"/>
    </row>
    <row r="6" spans="1:55" ht="26.25">
      <c r="A6" s="63"/>
      <c r="B6" s="72" t="str">
        <f>IF(H2="Svenska",T39,U39)</f>
        <v>Beräkningsmall för medfinansiering av EU-projekt</v>
      </c>
      <c r="C6" s="62"/>
      <c r="D6" s="62"/>
      <c r="E6" s="63"/>
      <c r="F6" s="132"/>
      <c r="G6" s="63"/>
      <c r="H6" s="63"/>
      <c r="I6" s="63"/>
      <c r="J6" s="63"/>
      <c r="K6" s="63"/>
      <c r="N6" s="2" t="s">
        <v>78</v>
      </c>
      <c r="O6" s="2" t="s">
        <v>79</v>
      </c>
      <c r="P6" s="2" t="s">
        <v>80</v>
      </c>
      <c r="Q6" s="2" t="s">
        <v>81</v>
      </c>
      <c r="T6" s="2" t="s">
        <v>1</v>
      </c>
      <c r="U6" s="2" t="s">
        <v>3</v>
      </c>
      <c r="AH6" s="63"/>
      <c r="AI6" s="63"/>
      <c r="AJ6" s="63"/>
      <c r="AK6" s="63"/>
      <c r="AL6" s="63"/>
      <c r="AM6" s="63"/>
      <c r="AN6" s="63"/>
      <c r="AO6" s="63"/>
      <c r="AP6" s="63"/>
      <c r="AQ6" s="63"/>
      <c r="AR6" s="63"/>
      <c r="AS6" s="63"/>
      <c r="AT6" s="63"/>
      <c r="AU6" s="63"/>
      <c r="AV6" s="63"/>
      <c r="AW6" s="63"/>
      <c r="AX6" s="63"/>
      <c r="AY6" s="63"/>
      <c r="AZ6" s="63"/>
      <c r="BA6" s="63"/>
      <c r="BB6" s="63"/>
      <c r="BC6" s="63"/>
    </row>
    <row r="7" spans="1:55" ht="51.95" customHeight="1">
      <c r="A7" s="63"/>
      <c r="B7" s="204" t="str">
        <f>Beräkningsmatris!C3</f>
        <v xml:space="preserve">HEU (Horisont Europa) 2021-2027: Excellent Science European Research Council, Excellent Science Research Infrastructures, Global Challenges and European Industrial Competitiveness,  Innovative Europe, Partnerships, Missions </v>
      </c>
      <c r="C7" s="205"/>
      <c r="D7" s="205"/>
      <c r="E7" s="205"/>
      <c r="F7" s="205"/>
      <c r="G7" s="205"/>
      <c r="H7" s="205"/>
      <c r="I7" s="205"/>
      <c r="J7" s="205"/>
      <c r="K7" s="205"/>
      <c r="M7" s="2" t="s">
        <v>1</v>
      </c>
      <c r="N7" s="2" t="s">
        <v>19</v>
      </c>
      <c r="O7" s="2" t="s">
        <v>51</v>
      </c>
      <c r="P7" s="4">
        <v>0.25</v>
      </c>
      <c r="Q7" s="4">
        <v>0.05</v>
      </c>
      <c r="T7" s="2" t="s">
        <v>82</v>
      </c>
      <c r="U7" s="2" t="s">
        <v>83</v>
      </c>
      <c r="AA7" s="2" t="s">
        <v>84</v>
      </c>
      <c r="AB7" s="5" t="s">
        <v>21</v>
      </c>
      <c r="AC7" s="6" t="s">
        <v>22</v>
      </c>
      <c r="AD7" s="6" t="s">
        <v>23</v>
      </c>
      <c r="AH7" s="63"/>
      <c r="AI7" s="63"/>
      <c r="AJ7" s="63"/>
      <c r="AK7" s="63"/>
      <c r="AL7" s="63"/>
      <c r="AM7" s="63"/>
      <c r="AN7" s="63"/>
      <c r="AO7" s="63"/>
      <c r="AP7" s="63"/>
      <c r="AQ7" s="63"/>
      <c r="AR7" s="63"/>
      <c r="AS7" s="63"/>
      <c r="AT7" s="63"/>
      <c r="AU7" s="63"/>
      <c r="AV7" s="63"/>
      <c r="AW7" s="63"/>
      <c r="AX7" s="63"/>
      <c r="AY7" s="63"/>
      <c r="AZ7" s="63"/>
      <c r="BA7" s="63"/>
      <c r="BB7" s="63"/>
      <c r="BC7" s="63"/>
    </row>
    <row r="8" spans="1:55" ht="15" customHeight="1">
      <c r="A8" s="63"/>
      <c r="B8" s="73"/>
      <c r="C8" s="63"/>
      <c r="D8" s="63"/>
      <c r="E8" s="101"/>
      <c r="F8" s="101"/>
      <c r="G8" s="101"/>
      <c r="H8" s="101"/>
      <c r="I8" s="101"/>
      <c r="J8" s="101"/>
      <c r="K8" s="101"/>
      <c r="P8" s="4"/>
      <c r="Q8" s="4"/>
      <c r="AB8" s="5"/>
      <c r="AC8" s="6"/>
      <c r="AD8" s="6"/>
      <c r="AH8" s="63"/>
      <c r="AI8" s="63"/>
      <c r="AJ8" s="63"/>
      <c r="AK8" s="63"/>
      <c r="AL8" s="63"/>
      <c r="AM8" s="63"/>
      <c r="AN8" s="63"/>
      <c r="AO8" s="63"/>
      <c r="AP8" s="63"/>
      <c r="AQ8" s="63"/>
      <c r="AR8" s="63"/>
      <c r="AS8" s="63"/>
      <c r="AT8" s="63"/>
      <c r="AU8" s="63"/>
      <c r="AV8" s="63"/>
      <c r="AW8" s="63"/>
      <c r="AX8" s="63"/>
      <c r="AY8" s="63"/>
      <c r="AZ8" s="63"/>
      <c r="BA8" s="63"/>
      <c r="BB8" s="63"/>
      <c r="BC8" s="63"/>
    </row>
    <row r="9" spans="1:55" ht="15" customHeight="1">
      <c r="A9" s="63"/>
      <c r="B9" s="63"/>
      <c r="C9" s="63"/>
      <c r="D9" s="63"/>
      <c r="E9" s="101"/>
      <c r="F9" s="101"/>
      <c r="G9" s="101"/>
      <c r="H9" s="101"/>
      <c r="I9" s="101"/>
      <c r="J9" s="101"/>
      <c r="K9" s="101"/>
      <c r="P9" s="4"/>
      <c r="Q9" s="4"/>
      <c r="AB9" s="5"/>
      <c r="AC9" s="6"/>
      <c r="AD9" s="6"/>
      <c r="AH9" s="63"/>
      <c r="AI9" s="63"/>
      <c r="AJ9" s="63"/>
      <c r="AK9" s="63"/>
      <c r="AL9" s="63"/>
      <c r="AM9" s="63"/>
      <c r="AN9" s="63"/>
      <c r="AO9" s="63"/>
      <c r="AP9" s="63"/>
      <c r="AQ9" s="63"/>
      <c r="AR9" s="63"/>
      <c r="AS9" s="63"/>
      <c r="AT9" s="63"/>
      <c r="AU9" s="63"/>
      <c r="AV9" s="63"/>
      <c r="AW9" s="63"/>
      <c r="AX9" s="63"/>
      <c r="AY9" s="63"/>
      <c r="AZ9" s="63"/>
      <c r="BA9" s="63"/>
      <c r="BB9" s="63"/>
      <c r="BC9" s="63"/>
    </row>
    <row r="10" spans="1:55" ht="15" customHeight="1">
      <c r="A10" s="63"/>
      <c r="B10" s="63"/>
      <c r="C10" s="63"/>
      <c r="D10" s="80"/>
      <c r="E10" s="101"/>
      <c r="F10" s="101"/>
      <c r="G10" s="101"/>
      <c r="H10" s="101"/>
      <c r="I10" s="101"/>
      <c r="J10" s="101"/>
      <c r="K10" s="101"/>
      <c r="P10" s="4"/>
      <c r="Q10" s="4"/>
      <c r="AB10" s="5"/>
      <c r="AC10" s="6"/>
      <c r="AD10" s="6"/>
      <c r="AH10" s="63"/>
      <c r="AI10" s="63"/>
      <c r="AJ10" s="63"/>
      <c r="AK10" s="63"/>
      <c r="AL10" s="63"/>
      <c r="AM10" s="63"/>
      <c r="AN10" s="63"/>
      <c r="AO10" s="63"/>
      <c r="AP10" s="63"/>
      <c r="AQ10" s="63"/>
      <c r="AR10" s="63"/>
      <c r="AS10" s="63"/>
      <c r="AT10" s="63"/>
      <c r="AU10" s="63"/>
      <c r="AV10" s="63"/>
      <c r="AW10" s="63"/>
      <c r="AX10" s="63"/>
      <c r="AY10" s="63"/>
      <c r="AZ10" s="63"/>
      <c r="BA10" s="63"/>
      <c r="BB10" s="63"/>
      <c r="BC10" s="63"/>
    </row>
    <row r="11" spans="1:55" ht="15" customHeight="1">
      <c r="A11" s="63"/>
      <c r="B11" s="63"/>
      <c r="C11" s="63"/>
      <c r="D11" s="80"/>
      <c r="E11" s="101"/>
      <c r="F11" s="101"/>
      <c r="G11" s="101"/>
      <c r="H11" s="101"/>
      <c r="I11" s="101"/>
      <c r="J11" s="101"/>
      <c r="K11" s="101"/>
      <c r="P11" s="4"/>
      <c r="Q11" s="4"/>
      <c r="AB11" s="5"/>
      <c r="AC11" s="6"/>
      <c r="AD11" s="6"/>
      <c r="AH11" s="63"/>
      <c r="AI11" s="63"/>
      <c r="AJ11" s="63"/>
      <c r="AK11" s="63"/>
      <c r="AL11" s="63"/>
      <c r="AM11" s="63"/>
      <c r="AN11" s="63"/>
      <c r="AO11" s="63"/>
      <c r="AP11" s="63"/>
      <c r="AQ11" s="63"/>
      <c r="AR11" s="63"/>
      <c r="AS11" s="63"/>
      <c r="AT11" s="63"/>
      <c r="AU11" s="63"/>
      <c r="AV11" s="63"/>
      <c r="AW11" s="63"/>
      <c r="AX11" s="63"/>
      <c r="AY11" s="63"/>
      <c r="AZ11" s="63"/>
      <c r="BA11" s="63"/>
      <c r="BB11" s="63"/>
      <c r="BC11" s="63"/>
    </row>
    <row r="12" spans="1:55" ht="15" customHeight="1">
      <c r="A12" s="63"/>
      <c r="B12" s="63"/>
      <c r="C12" s="63"/>
      <c r="D12" s="80"/>
      <c r="E12" s="101"/>
      <c r="F12" s="101"/>
      <c r="G12" s="101"/>
      <c r="H12" s="101"/>
      <c r="I12" s="101"/>
      <c r="J12" s="101"/>
      <c r="K12" s="101"/>
      <c r="P12" s="4"/>
      <c r="Q12" s="4"/>
      <c r="AB12" s="5"/>
      <c r="AC12" s="6"/>
      <c r="AD12" s="6"/>
      <c r="AH12" s="63"/>
      <c r="AI12" s="63"/>
      <c r="AJ12" s="63"/>
      <c r="AK12" s="63"/>
      <c r="AL12" s="63"/>
      <c r="AM12" s="63"/>
      <c r="AN12" s="63"/>
      <c r="AO12" s="63"/>
      <c r="AP12" s="63"/>
      <c r="AQ12" s="63"/>
      <c r="AR12" s="63"/>
      <c r="AS12" s="63"/>
      <c r="AT12" s="63"/>
      <c r="AU12" s="63"/>
      <c r="AV12" s="63"/>
      <c r="AW12" s="63"/>
      <c r="AX12" s="63"/>
      <c r="AY12" s="63"/>
      <c r="AZ12" s="63"/>
      <c r="BA12" s="63"/>
      <c r="BB12" s="63"/>
      <c r="BC12" s="63"/>
    </row>
    <row r="13" spans="1:55" ht="15" customHeight="1">
      <c r="A13" s="63"/>
      <c r="B13" s="63"/>
      <c r="C13" s="63"/>
      <c r="D13" s="80"/>
      <c r="E13" s="101"/>
      <c r="F13" s="101"/>
      <c r="G13" s="101"/>
      <c r="H13" s="101"/>
      <c r="I13" s="101"/>
      <c r="J13" s="101"/>
      <c r="K13" s="101"/>
      <c r="P13" s="4"/>
      <c r="Q13" s="4"/>
      <c r="AB13" s="5"/>
      <c r="AC13" s="6"/>
      <c r="AD13" s="6"/>
      <c r="AH13" s="63"/>
      <c r="AI13" s="63"/>
      <c r="AJ13" s="63"/>
      <c r="AK13" s="63"/>
      <c r="AL13" s="63"/>
      <c r="AM13" s="63"/>
      <c r="AN13" s="63"/>
      <c r="AO13" s="63"/>
      <c r="AP13" s="63"/>
      <c r="AQ13" s="63"/>
      <c r="AR13" s="63"/>
      <c r="AS13" s="63"/>
      <c r="AT13" s="63"/>
      <c r="AU13" s="63"/>
      <c r="AV13" s="63"/>
      <c r="AW13" s="63"/>
      <c r="AX13" s="63"/>
      <c r="AY13" s="63"/>
      <c r="AZ13" s="63"/>
      <c r="BA13" s="63"/>
      <c r="BB13" s="63"/>
      <c r="BC13" s="63"/>
    </row>
    <row r="14" spans="1:55" ht="15" customHeight="1">
      <c r="A14" s="63"/>
      <c r="B14" s="100"/>
      <c r="C14" s="202" t="str">
        <f>IF($H$2="Svenska",'Beräkningsmall HEU'!T99,'Beräkningsmall HEU'!U99)</f>
        <v>All beräkning i denna mall måste ses som ungefärlig och kan aldrig visa exakt behov av medfinansiering.</v>
      </c>
      <c r="D14" s="203"/>
      <c r="E14" s="101"/>
      <c r="F14" s="101"/>
      <c r="G14" s="101"/>
      <c r="H14" s="101"/>
      <c r="I14" s="101"/>
      <c r="J14" s="101"/>
      <c r="K14" s="101"/>
      <c r="P14" s="4"/>
      <c r="Q14" s="4"/>
      <c r="AB14" s="5"/>
      <c r="AC14" s="6"/>
      <c r="AD14" s="6"/>
      <c r="AH14" s="63"/>
      <c r="AI14" s="63"/>
      <c r="AJ14" s="63"/>
      <c r="AK14" s="63"/>
      <c r="AL14" s="63"/>
      <c r="AM14" s="63"/>
      <c r="AN14" s="63"/>
      <c r="AO14" s="63"/>
      <c r="AP14" s="63"/>
      <c r="AQ14" s="63"/>
      <c r="AR14" s="63"/>
      <c r="AS14" s="63"/>
      <c r="AT14" s="63"/>
      <c r="AU14" s="63"/>
      <c r="AV14" s="63"/>
      <c r="AW14" s="63"/>
      <c r="AX14" s="63"/>
      <c r="AY14" s="63"/>
      <c r="AZ14" s="63"/>
      <c r="BA14" s="63"/>
      <c r="BB14" s="63"/>
      <c r="BC14" s="63"/>
    </row>
    <row r="15" spans="1:55" ht="15.75">
      <c r="A15" s="63"/>
      <c r="B15" s="55" t="str">
        <f>IF(H2="Svenska",T40,U40)</f>
        <v>Fyll i rosa rutor med aktuella uppgifter.</v>
      </c>
      <c r="C15" s="203"/>
      <c r="D15" s="203"/>
      <c r="E15" s="63"/>
      <c r="F15" s="63"/>
      <c r="G15" s="164"/>
      <c r="H15" s="63"/>
      <c r="I15" s="63"/>
      <c r="J15" s="63"/>
      <c r="K15" s="63"/>
      <c r="M15" s="2" t="s">
        <v>3</v>
      </c>
      <c r="O15" s="2" t="s">
        <v>85</v>
      </c>
      <c r="P15" s="4">
        <v>0.2</v>
      </c>
      <c r="Q15" s="4">
        <v>0.2</v>
      </c>
      <c r="T15" s="2" t="s">
        <v>86</v>
      </c>
      <c r="U15" s="2" t="s">
        <v>87</v>
      </c>
      <c r="AA15" s="2" t="str">
        <f>_xlfn.XLOOKUP(B7,Beräkningsmatris!C:C,Beräkningsmatris!D:D)</f>
        <v>D40</v>
      </c>
      <c r="AB15" s="3">
        <f>_xlfn.XLOOKUP(B7,Beräkningsmatris!C:C,Beräkningsmatris!F:F)</f>
        <v>1</v>
      </c>
      <c r="AC15" s="3">
        <f>_xlfn.XLOOKUP(B7,Beräkningsmatris!C:C,Beräkningsmatris!G:G)</f>
        <v>0.25</v>
      </c>
      <c r="AD15" s="3">
        <f>_xlfn.XLOOKUP(B7,Beräkningsmatris!C:C,Beräkningsmatris!H:H)</f>
        <v>0.4</v>
      </c>
      <c r="AE15" s="2" t="str">
        <f>_xlfn.XLOOKUP(B7,Beräkningsmatris!C:C,Beräkningsmatris!E:E)</f>
        <v>D05</v>
      </c>
      <c r="AG15" s="3">
        <f>_xlfn.XLOOKUP(B7,Beräkningsmatris!C:C,Beräkningsmatris!I:I)</f>
        <v>0.05</v>
      </c>
      <c r="AH15" s="63"/>
      <c r="AI15" s="63"/>
      <c r="AJ15" s="63"/>
      <c r="AK15" s="63"/>
      <c r="AL15" s="63"/>
      <c r="AM15" s="63"/>
      <c r="AN15" s="63"/>
      <c r="AO15" s="63"/>
      <c r="AP15" s="63"/>
      <c r="AQ15" s="63"/>
      <c r="AR15" s="63"/>
      <c r="AS15" s="63"/>
      <c r="AT15" s="63"/>
      <c r="AU15" s="63"/>
      <c r="AV15" s="63"/>
      <c r="AW15" s="63"/>
      <c r="AX15" s="63"/>
      <c r="AY15" s="63"/>
      <c r="AZ15" s="63"/>
      <c r="BA15" s="63"/>
      <c r="BB15" s="63"/>
      <c r="BC15" s="63"/>
    </row>
    <row r="16" spans="1:55">
      <c r="A16" s="63"/>
      <c r="B16" s="63"/>
      <c r="C16" s="203"/>
      <c r="D16" s="203"/>
      <c r="E16" s="63"/>
      <c r="F16" s="27" t="str">
        <f>IF(H2="Svenska",T5,V5)</f>
        <v>Godkänd OH-nivå</v>
      </c>
      <c r="G16" s="115">
        <f>IF(H5="Ja",D11,AC15)</f>
        <v>0.25</v>
      </c>
      <c r="H16" s="63"/>
      <c r="I16" s="63"/>
      <c r="J16" s="63"/>
      <c r="K16" s="63"/>
      <c r="N16" s="2" t="s">
        <v>17</v>
      </c>
      <c r="O16" s="2" t="s">
        <v>50</v>
      </c>
      <c r="P16" s="4">
        <v>0.25</v>
      </c>
      <c r="Q16" s="4">
        <v>0.4</v>
      </c>
      <c r="T16" s="2" t="s">
        <v>88</v>
      </c>
      <c r="U16" s="2" t="s">
        <v>89</v>
      </c>
      <c r="AH16" s="63"/>
      <c r="AI16" s="63"/>
      <c r="AJ16" s="63"/>
      <c r="AK16" s="63"/>
      <c r="AL16" s="63"/>
      <c r="AM16" s="63"/>
      <c r="AN16" s="63"/>
      <c r="AO16" s="63"/>
      <c r="AP16" s="63"/>
      <c r="AQ16" s="63"/>
      <c r="AR16" s="63"/>
      <c r="AS16" s="63"/>
      <c r="AT16" s="63"/>
      <c r="AU16" s="63"/>
      <c r="AV16" s="63"/>
      <c r="AW16" s="63"/>
      <c r="AX16" s="63"/>
      <c r="AY16" s="63"/>
      <c r="AZ16" s="63"/>
      <c r="BA16" s="63"/>
      <c r="BB16" s="63"/>
      <c r="BC16" s="63"/>
    </row>
    <row r="17" spans="1:55" ht="15.75" thickBot="1">
      <c r="A17" s="63"/>
      <c r="B17" s="63"/>
      <c r="C17" s="62"/>
      <c r="D17" s="62"/>
      <c r="E17" s="63"/>
      <c r="F17" s="27" t="str">
        <f>IF(H2="Svenska",T45,U45)</f>
        <v>Umu:s ersättningsnivå för medfinansiering</v>
      </c>
      <c r="G17" s="115">
        <f>IF(H5="Ja",D12,IF(H4="D40",AD15,AG15))</f>
        <v>0.4</v>
      </c>
      <c r="H17" s="63"/>
      <c r="I17" s="63"/>
      <c r="J17" s="63"/>
      <c r="K17" s="63"/>
      <c r="O17" s="2" t="s">
        <v>63</v>
      </c>
      <c r="P17" s="4">
        <v>0.15</v>
      </c>
      <c r="Q17" s="4">
        <v>0.6</v>
      </c>
      <c r="T17" s="2" t="s">
        <v>90</v>
      </c>
      <c r="U17" s="2" t="s">
        <v>91</v>
      </c>
      <c r="AH17" s="63"/>
      <c r="AI17" s="63"/>
      <c r="AJ17" s="63"/>
      <c r="AK17" s="63"/>
      <c r="AL17" s="63"/>
      <c r="AM17" s="63"/>
      <c r="AN17" s="63"/>
      <c r="AO17" s="63"/>
      <c r="AP17" s="63"/>
      <c r="AQ17" s="63"/>
      <c r="AR17" s="63"/>
      <c r="AS17" s="63"/>
      <c r="AT17" s="63"/>
      <c r="AU17" s="63"/>
      <c r="AV17" s="63"/>
      <c r="AW17" s="63"/>
      <c r="AX17" s="63"/>
      <c r="AY17" s="63"/>
      <c r="AZ17" s="63"/>
      <c r="BA17" s="63"/>
      <c r="BB17" s="63"/>
      <c r="BC17" s="63"/>
    </row>
    <row r="18" spans="1:55">
      <c r="A18" s="63"/>
      <c r="B18" s="63"/>
      <c r="C18" s="24" t="str">
        <f>IF(H2="Svenska",T55,U55)</f>
        <v>Intäkt, tkr</v>
      </c>
      <c r="D18" s="24" t="str">
        <f>IF(H2="Svenska",T56,U56)</f>
        <v>Kostnad, tkr</v>
      </c>
      <c r="E18" s="63"/>
      <c r="F18" s="27" t="str">
        <f>IF(H2="Svenska",T46,U46)</f>
        <v>Umu:s medfinansieringsnivå för UGEM</v>
      </c>
      <c r="G18" s="116">
        <f>G20</f>
        <v>0</v>
      </c>
      <c r="H18" s="65" t="str">
        <f>IF(H2="Svenska",T7,U7)</f>
        <v>Belopp</v>
      </c>
      <c r="I18" s="65" t="str">
        <f>IF(H2="Svenska",T15,U15)</f>
        <v>Procent</v>
      </c>
      <c r="J18" s="63"/>
      <c r="K18" s="63"/>
      <c r="O18" s="2" t="s">
        <v>54</v>
      </c>
      <c r="P18" s="4">
        <v>0.08</v>
      </c>
      <c r="Q18" s="4">
        <v>1.04</v>
      </c>
      <c r="T18" s="2" t="s">
        <v>92</v>
      </c>
      <c r="U18" s="2" t="s">
        <v>93</v>
      </c>
      <c r="AH18" s="63"/>
      <c r="AI18" s="63"/>
      <c r="AJ18" s="63"/>
      <c r="AK18" s="63"/>
      <c r="AL18" s="63"/>
      <c r="AM18" s="63"/>
      <c r="AN18" s="63"/>
      <c r="AO18" s="63"/>
      <c r="AP18" s="63"/>
      <c r="AQ18" s="63"/>
      <c r="AR18" s="63"/>
      <c r="AS18" s="63"/>
      <c r="AT18" s="63"/>
      <c r="AU18" s="63"/>
      <c r="AV18" s="63"/>
      <c r="AW18" s="63"/>
      <c r="AX18" s="63"/>
      <c r="AY18" s="63"/>
      <c r="AZ18" s="63"/>
      <c r="BA18" s="63"/>
      <c r="BB18" s="63"/>
      <c r="BC18" s="63"/>
    </row>
    <row r="19" spans="1:55" ht="15.75" thickBot="1">
      <c r="A19" s="63"/>
      <c r="B19" s="27" t="str">
        <f>IF(H2="Svenska",T58,U58)</f>
        <v>EU-bidrag för direkta lönekostnader</v>
      </c>
      <c r="C19" s="28">
        <v>0</v>
      </c>
      <c r="D19" s="29"/>
      <c r="E19" s="63"/>
      <c r="F19" s="27" t="str">
        <f>IF(H2="Svenska",T47,U47)</f>
        <v>Institutionens lokalkostnadsnivå</v>
      </c>
      <c r="G19" s="118">
        <f>IF(H19&gt;0,H19/(D26+D27),IF(H19=0,I19,H19))</f>
        <v>0</v>
      </c>
      <c r="H19" s="56">
        <v>0</v>
      </c>
      <c r="I19" s="57"/>
      <c r="J19" s="63"/>
      <c r="K19" s="63"/>
      <c r="O19" s="2" t="s">
        <v>57</v>
      </c>
      <c r="P19" s="4">
        <v>7.0000000000000007E-2</v>
      </c>
      <c r="Q19" s="4">
        <v>0.7</v>
      </c>
      <c r="AH19" s="63"/>
      <c r="AI19" s="63"/>
      <c r="AJ19" s="63"/>
      <c r="AK19" s="63"/>
      <c r="AL19" s="63"/>
      <c r="AM19" s="63"/>
      <c r="AN19" s="63"/>
      <c r="AO19" s="63"/>
      <c r="AP19" s="63"/>
      <c r="AQ19" s="63"/>
      <c r="AR19" s="63"/>
      <c r="AS19" s="63"/>
      <c r="AT19" s="63"/>
      <c r="AU19" s="63"/>
      <c r="AV19" s="63"/>
      <c r="AW19" s="63"/>
      <c r="AX19" s="63"/>
      <c r="AY19" s="63"/>
      <c r="AZ19" s="63"/>
      <c r="BA19" s="63"/>
      <c r="BB19" s="63"/>
      <c r="BC19" s="63"/>
    </row>
    <row r="20" spans="1:55">
      <c r="A20" s="63"/>
      <c r="B20" s="27" t="str">
        <f>IF($H$2="Svenska",T107,U107)</f>
        <v>EU-bidrag för underleverantörer (subcontracting)</v>
      </c>
      <c r="C20" s="28">
        <v>0</v>
      </c>
      <c r="D20" s="29"/>
      <c r="E20" s="63"/>
      <c r="F20" s="27" t="str">
        <f>IF(H2="Svenska",T48,U48)</f>
        <v>Institutionens procentpåslag för UGEM</v>
      </c>
      <c r="G20" s="188">
        <v>0</v>
      </c>
      <c r="H20" s="206">
        <f>SUM(G20:G22)</f>
        <v>0</v>
      </c>
      <c r="I20" s="63"/>
      <c r="J20" s="63"/>
      <c r="K20" s="63"/>
      <c r="P20" s="4"/>
      <c r="Q20" s="4"/>
      <c r="AH20" s="63"/>
      <c r="AI20" s="63"/>
      <c r="AJ20" s="63"/>
      <c r="AK20" s="63"/>
      <c r="AL20" s="63"/>
      <c r="AM20" s="63"/>
      <c r="AN20" s="63"/>
      <c r="AO20" s="63"/>
      <c r="AP20" s="63"/>
      <c r="AQ20" s="63"/>
      <c r="AR20" s="63"/>
      <c r="AS20" s="63"/>
      <c r="AT20" s="63"/>
      <c r="AU20" s="63"/>
      <c r="AV20" s="63"/>
      <c r="AW20" s="63"/>
      <c r="AX20" s="63"/>
      <c r="AY20" s="63"/>
      <c r="AZ20" s="63"/>
      <c r="BA20" s="63"/>
      <c r="BB20" s="63"/>
      <c r="BC20" s="63"/>
    </row>
    <row r="21" spans="1:55">
      <c r="A21" s="63"/>
      <c r="B21" s="27" t="str">
        <f t="shared" ref="B21:B25" si="0">IF($H$2="Svenska",T108,U108)</f>
        <v>EU-bidrag för resor och uppehälle</v>
      </c>
      <c r="C21" s="28">
        <v>0</v>
      </c>
      <c r="D21" s="29"/>
      <c r="E21" s="63"/>
      <c r="F21" s="27" t="str">
        <f>IF(H2="Svenska",T49,U49)</f>
        <v>Institutionens procentpåslag för FGEM</v>
      </c>
      <c r="G21" s="131">
        <v>0</v>
      </c>
      <c r="H21" s="207"/>
      <c r="I21" s="63"/>
      <c r="J21" s="63"/>
      <c r="K21" s="63"/>
      <c r="P21" s="4"/>
      <c r="Q21" s="4"/>
      <c r="AH21" s="63"/>
      <c r="AI21" s="63"/>
      <c r="AJ21" s="63"/>
      <c r="AK21" s="63"/>
      <c r="AL21" s="63"/>
      <c r="AM21" s="63"/>
      <c r="AN21" s="63"/>
      <c r="AO21" s="63"/>
      <c r="AP21" s="63"/>
      <c r="AQ21" s="63"/>
      <c r="AR21" s="63"/>
      <c r="AS21" s="63"/>
      <c r="AT21" s="63"/>
      <c r="AU21" s="63"/>
      <c r="AV21" s="63"/>
      <c r="AW21" s="63"/>
      <c r="AX21" s="63"/>
      <c r="AY21" s="63"/>
      <c r="AZ21" s="63"/>
      <c r="BA21" s="63"/>
      <c r="BB21" s="63"/>
      <c r="BC21" s="63"/>
    </row>
    <row r="22" spans="1:55">
      <c r="A22" s="63"/>
      <c r="B22" s="27" t="str">
        <f t="shared" si="0"/>
        <v>EU-bidrag för utrustning</v>
      </c>
      <c r="C22" s="28">
        <v>0</v>
      </c>
      <c r="D22" s="29"/>
      <c r="E22" s="63"/>
      <c r="F22" s="231" t="str">
        <f>IF(H2="Svenska",T50,U50)</f>
        <v>Institutionens procentpåslag för IGEM</v>
      </c>
      <c r="G22" s="232">
        <v>0</v>
      </c>
      <c r="H22" s="207"/>
      <c r="I22" s="63"/>
      <c r="J22" s="63"/>
      <c r="K22" s="63"/>
      <c r="P22" s="4"/>
      <c r="Q22" s="4"/>
      <c r="AH22" s="63"/>
      <c r="AI22" s="63"/>
      <c r="AJ22" s="63"/>
      <c r="AK22" s="63"/>
      <c r="AL22" s="63"/>
      <c r="AM22" s="63"/>
      <c r="AN22" s="63"/>
      <c r="AO22" s="63"/>
      <c r="AP22" s="63"/>
      <c r="AQ22" s="63"/>
      <c r="AR22" s="63"/>
      <c r="AS22" s="63"/>
      <c r="AT22" s="63"/>
      <c r="AU22" s="63"/>
      <c r="AV22" s="63"/>
      <c r="AW22" s="63"/>
      <c r="AX22" s="63"/>
      <c r="AY22" s="63"/>
      <c r="AZ22" s="63"/>
      <c r="BA22" s="63"/>
      <c r="BB22" s="63"/>
      <c r="BC22" s="63"/>
    </row>
    <row r="23" spans="1:55" ht="15.75" thickBot="1">
      <c r="A23" s="63"/>
      <c r="B23" s="27" t="str">
        <f t="shared" si="0"/>
        <v>EU-bidrag för andra varor, arbeten och tjänster</v>
      </c>
      <c r="C23" s="28">
        <v>0</v>
      </c>
      <c r="D23" s="29"/>
      <c r="E23" s="63"/>
      <c r="F23" s="233"/>
      <c r="G23" s="234"/>
      <c r="H23" s="208"/>
      <c r="I23" s="63"/>
      <c r="J23" s="63"/>
      <c r="K23" s="63"/>
      <c r="P23" s="4"/>
      <c r="Q23" s="4"/>
      <c r="AH23" s="63"/>
      <c r="AI23" s="63"/>
      <c r="AJ23" s="63"/>
      <c r="AK23" s="63"/>
      <c r="AL23" s="63"/>
      <c r="AM23" s="63"/>
      <c r="AN23" s="63"/>
      <c r="AO23" s="63"/>
      <c r="AP23" s="63"/>
      <c r="AQ23" s="63"/>
      <c r="AR23" s="63"/>
      <c r="AS23" s="63"/>
      <c r="AT23" s="63"/>
      <c r="AU23" s="63"/>
      <c r="AV23" s="63"/>
      <c r="AW23" s="63"/>
      <c r="AX23" s="63"/>
      <c r="AY23" s="63"/>
      <c r="AZ23" s="63"/>
      <c r="BA23" s="63"/>
      <c r="BB23" s="63"/>
      <c r="BC23" s="63"/>
    </row>
    <row r="24" spans="1:55">
      <c r="A24" s="63"/>
      <c r="B24" s="27" t="str">
        <f t="shared" si="0"/>
        <v>EU-bidrag för internfakturor</v>
      </c>
      <c r="C24" s="28">
        <v>0</v>
      </c>
      <c r="D24" s="29"/>
      <c r="E24" s="63"/>
      <c r="F24" s="63"/>
      <c r="G24" s="63"/>
      <c r="H24" s="77"/>
      <c r="I24" s="63"/>
      <c r="J24" s="63"/>
      <c r="K24" s="63"/>
      <c r="P24" s="4"/>
      <c r="Q24" s="4"/>
      <c r="AH24" s="63"/>
      <c r="AI24" s="63"/>
      <c r="AJ24" s="63"/>
      <c r="AK24" s="63"/>
      <c r="AL24" s="63"/>
      <c r="AM24" s="63"/>
      <c r="AN24" s="63"/>
      <c r="AO24" s="63"/>
      <c r="AP24" s="63"/>
      <c r="AQ24" s="63"/>
      <c r="AR24" s="63"/>
      <c r="AS24" s="63"/>
      <c r="AT24" s="63"/>
      <c r="AU24" s="63"/>
      <c r="AV24" s="63"/>
      <c r="AW24" s="63"/>
      <c r="AX24" s="63"/>
      <c r="AY24" s="63"/>
      <c r="AZ24" s="63"/>
      <c r="BA24" s="63"/>
      <c r="BB24" s="63"/>
      <c r="BC24" s="63"/>
    </row>
    <row r="25" spans="1:55">
      <c r="A25" s="63"/>
      <c r="B25" s="27" t="str">
        <f t="shared" si="0"/>
        <v>EU-bidrag för OH (indirekta kostnader) 25 %</v>
      </c>
      <c r="C25" s="117">
        <f>G16*(C19+C21+C22+C23)</f>
        <v>0</v>
      </c>
      <c r="D25" s="29"/>
      <c r="E25" s="63"/>
      <c r="F25" s="63"/>
      <c r="G25" s="63"/>
      <c r="H25" s="63"/>
      <c r="I25" s="63"/>
      <c r="J25" s="63"/>
      <c r="K25" s="63"/>
      <c r="P25" s="4"/>
      <c r="Q25" s="4"/>
      <c r="AH25" s="63"/>
      <c r="AI25" s="63"/>
      <c r="AJ25" s="63"/>
      <c r="AK25" s="63"/>
      <c r="AL25" s="63"/>
      <c r="AM25" s="63"/>
      <c r="AN25" s="63"/>
      <c r="AO25" s="63"/>
      <c r="AP25" s="63"/>
      <c r="AQ25" s="63"/>
      <c r="AR25" s="63"/>
      <c r="AS25" s="63"/>
      <c r="AT25" s="63"/>
      <c r="AU25" s="63"/>
      <c r="AV25" s="63"/>
      <c r="AW25" s="63"/>
      <c r="AX25" s="63"/>
      <c r="AY25" s="63"/>
      <c r="AZ25" s="63"/>
      <c r="BA25" s="63"/>
      <c r="BB25" s="63"/>
      <c r="BC25" s="63"/>
    </row>
    <row r="26" spans="1:55" ht="15.75" thickBot="1">
      <c r="A26" s="63"/>
      <c r="B26" s="27" t="str">
        <f>IF(Inställningar!J5="EUEgen",IF(H2="Svenska",T61,U61),IF(Inställningar!J5="EU31",IF(H2="Svenska",T61,U61),IF(H2="Svenska",T61,U61)))</f>
        <v>Direkta lönekostnader</v>
      </c>
      <c r="C26" s="29"/>
      <c r="D26" s="28">
        <v>0</v>
      </c>
      <c r="E26" s="119"/>
      <c r="F26" s="27" t="str">
        <f>IF(H2="Svenska",T53,U53)</f>
        <v>Ersättningsnivå från finansiären</v>
      </c>
      <c r="G26" s="120">
        <f>IF(H5="Ja",D10,AB15)</f>
        <v>1</v>
      </c>
      <c r="H26" s="63"/>
      <c r="I26" s="63"/>
      <c r="J26" s="63"/>
      <c r="K26" s="63"/>
      <c r="O26" s="2" t="s">
        <v>94</v>
      </c>
      <c r="T26" s="2" t="s">
        <v>1</v>
      </c>
      <c r="U26" s="2" t="s">
        <v>3</v>
      </c>
      <c r="AH26" s="63"/>
      <c r="AI26" s="63"/>
      <c r="AJ26" s="63"/>
      <c r="AK26" s="63"/>
      <c r="AL26" s="63"/>
      <c r="AM26" s="63"/>
      <c r="AN26" s="63"/>
      <c r="AO26" s="63"/>
      <c r="AP26" s="63"/>
      <c r="AQ26" s="63"/>
      <c r="AR26" s="63"/>
      <c r="AS26" s="63"/>
      <c r="AT26" s="63"/>
      <c r="AU26" s="63"/>
      <c r="AV26" s="63"/>
      <c r="AW26" s="63"/>
      <c r="AX26" s="63"/>
      <c r="AY26" s="63"/>
      <c r="AZ26" s="63"/>
      <c r="BA26" s="63"/>
      <c r="BB26" s="63"/>
      <c r="BC26" s="63"/>
    </row>
    <row r="27" spans="1:55">
      <c r="A27" s="63"/>
      <c r="B27" s="27" t="str">
        <f>IF($H$2="Svenska",T101,U101)</f>
        <v>Projektets kostnader för underleverantörer (subcontracting)</v>
      </c>
      <c r="C27" s="29"/>
      <c r="D27" s="28">
        <v>0</v>
      </c>
      <c r="E27" s="151"/>
      <c r="F27" s="151"/>
      <c r="G27" s="151"/>
      <c r="H27" s="151"/>
      <c r="I27" s="151"/>
      <c r="J27" s="63"/>
      <c r="K27" s="63"/>
      <c r="T27" s="7" t="s">
        <v>24</v>
      </c>
      <c r="U27" s="7" t="s">
        <v>24</v>
      </c>
      <c r="AH27" s="63"/>
      <c r="AI27" s="63"/>
      <c r="AJ27" s="63"/>
      <c r="AK27" s="63"/>
      <c r="AL27" s="90"/>
      <c r="AM27" s="90"/>
      <c r="AN27" s="63"/>
      <c r="AO27" s="63"/>
      <c r="AP27" s="63"/>
      <c r="AQ27" s="63"/>
      <c r="AR27" s="63"/>
      <c r="AS27" s="63"/>
      <c r="AT27" s="63"/>
      <c r="AU27" s="63"/>
      <c r="AV27" s="63"/>
      <c r="AW27" s="63"/>
      <c r="AX27" s="63"/>
      <c r="AY27" s="63"/>
      <c r="AZ27" s="63"/>
      <c r="BA27" s="63"/>
      <c r="BB27" s="63"/>
      <c r="BC27" s="63"/>
    </row>
    <row r="28" spans="1:55">
      <c r="A28" s="63"/>
      <c r="B28" s="27" t="str">
        <f t="shared" ref="B28:B31" si="1">IF($H$2="Svenska",T102,U102)</f>
        <v>Projektets kostnader för resor och uppehälle</v>
      </c>
      <c r="C28" s="29"/>
      <c r="D28" s="28">
        <v>0</v>
      </c>
      <c r="E28" s="151"/>
      <c r="F28" s="151"/>
      <c r="G28" s="151"/>
      <c r="H28" s="151"/>
      <c r="I28" s="151"/>
      <c r="J28" s="63"/>
      <c r="K28" s="63"/>
      <c r="T28" s="102"/>
      <c r="AH28" s="63"/>
      <c r="AI28" s="63"/>
      <c r="AJ28" s="63"/>
      <c r="AK28" s="63"/>
      <c r="AL28" s="63"/>
      <c r="AM28" s="63"/>
      <c r="AN28" s="63"/>
      <c r="AO28" s="63"/>
      <c r="AP28" s="63"/>
      <c r="AQ28" s="63"/>
      <c r="AR28" s="63"/>
      <c r="AS28" s="63"/>
      <c r="AT28" s="63"/>
      <c r="AU28" s="63"/>
      <c r="AV28" s="63"/>
      <c r="AW28" s="63"/>
      <c r="AX28" s="63"/>
      <c r="AY28" s="63"/>
      <c r="AZ28" s="63"/>
      <c r="BA28" s="63"/>
      <c r="BB28" s="63"/>
      <c r="BC28" s="63"/>
    </row>
    <row r="29" spans="1:55">
      <c r="A29" s="63"/>
      <c r="B29" s="27" t="str">
        <f t="shared" si="1"/>
        <v>Projektets kostnader för utrustning</v>
      </c>
      <c r="C29" s="29"/>
      <c r="D29" s="28">
        <v>0</v>
      </c>
      <c r="E29" s="151"/>
      <c r="F29" s="151"/>
      <c r="G29" s="151"/>
      <c r="H29" s="151"/>
      <c r="I29" s="151"/>
      <c r="J29" s="63"/>
      <c r="K29" s="63"/>
      <c r="T29" s="102"/>
      <c r="AH29" s="63"/>
      <c r="AI29" s="63"/>
      <c r="AJ29" s="63"/>
      <c r="AK29" s="63"/>
      <c r="AL29" s="144"/>
      <c r="AM29" s="63"/>
      <c r="AN29" s="63"/>
      <c r="AO29" s="63"/>
      <c r="AP29" s="63"/>
      <c r="AQ29" s="63"/>
      <c r="AR29" s="63"/>
      <c r="AS29" s="63"/>
      <c r="AT29" s="63"/>
      <c r="AU29" s="63"/>
      <c r="AV29" s="63"/>
      <c r="AW29" s="63"/>
      <c r="AX29" s="63"/>
      <c r="AY29" s="63"/>
      <c r="AZ29" s="63"/>
      <c r="BA29" s="63"/>
      <c r="BB29" s="63"/>
      <c r="BC29" s="63"/>
    </row>
    <row r="30" spans="1:55">
      <c r="A30" s="63"/>
      <c r="B30" s="27" t="str">
        <f t="shared" si="1"/>
        <v>Projektets kostnader för andra varor, arbeten och tjänster</v>
      </c>
      <c r="C30" s="29"/>
      <c r="D30" s="28">
        <v>0</v>
      </c>
      <c r="E30" s="151"/>
      <c r="F30" s="151"/>
      <c r="G30" s="151"/>
      <c r="H30" s="151"/>
      <c r="I30" s="151"/>
      <c r="J30" s="63"/>
      <c r="K30" s="63"/>
      <c r="T30" s="102"/>
      <c r="AH30" s="63"/>
      <c r="AI30" s="63"/>
      <c r="AJ30" s="63"/>
      <c r="AK30" s="63"/>
      <c r="AL30" s="63"/>
      <c r="AM30" s="63"/>
      <c r="AN30" s="63"/>
      <c r="AO30" s="63"/>
      <c r="AP30" s="63"/>
      <c r="AQ30" s="63"/>
      <c r="AR30" s="63"/>
      <c r="AS30" s="63"/>
      <c r="AT30" s="63"/>
      <c r="AU30" s="63"/>
      <c r="AV30" s="63"/>
      <c r="AW30" s="63"/>
      <c r="AX30" s="63"/>
      <c r="AY30" s="63"/>
      <c r="AZ30" s="63"/>
      <c r="BA30" s="63"/>
      <c r="BB30" s="63"/>
      <c r="BC30" s="63"/>
    </row>
    <row r="31" spans="1:55">
      <c r="A31" s="63"/>
      <c r="B31" s="27" t="str">
        <f t="shared" si="1"/>
        <v>Projektets kostnader för internfakturor</v>
      </c>
      <c r="C31" s="29"/>
      <c r="D31" s="28">
        <v>0</v>
      </c>
      <c r="E31" s="151"/>
      <c r="F31" s="151"/>
      <c r="G31" s="151"/>
      <c r="H31" s="151"/>
      <c r="I31" s="151"/>
      <c r="J31" s="63"/>
      <c r="K31" s="63"/>
      <c r="T31" s="102"/>
      <c r="AH31" s="63"/>
      <c r="AI31" s="63"/>
      <c r="AJ31" s="63"/>
      <c r="AK31" s="63"/>
      <c r="AL31" s="63"/>
      <c r="AM31" s="63"/>
      <c r="AN31" s="63"/>
      <c r="AO31" s="63"/>
      <c r="AP31" s="63"/>
      <c r="AQ31" s="63"/>
      <c r="AR31" s="63"/>
      <c r="AS31" s="63"/>
      <c r="AT31" s="63"/>
      <c r="AU31" s="63"/>
      <c r="AV31" s="63"/>
      <c r="AW31" s="63"/>
      <c r="AX31" s="63"/>
      <c r="AY31" s="63"/>
      <c r="AZ31" s="63"/>
      <c r="BA31" s="63"/>
      <c r="BB31" s="63"/>
      <c r="BC31" s="63"/>
    </row>
    <row r="32" spans="1:55">
      <c r="A32" s="63"/>
      <c r="B32" s="27" t="str">
        <f>IF(H2="Svenska",T62,U62)</f>
        <v>Lokalkostnader</v>
      </c>
      <c r="C32" s="29"/>
      <c r="D32" s="117">
        <f>IF(H3="Nej",0,IF(H19=0,(D26)*G19,H19))</f>
        <v>0</v>
      </c>
      <c r="E32" s="151"/>
      <c r="F32" s="151"/>
      <c r="G32" s="151"/>
      <c r="H32" s="151"/>
      <c r="I32" s="151"/>
      <c r="J32" s="63"/>
      <c r="K32" s="63"/>
      <c r="T32" s="102"/>
      <c r="AH32" s="63"/>
      <c r="AI32" s="63"/>
      <c r="AJ32" s="63"/>
      <c r="AK32" s="63"/>
      <c r="AL32" s="63"/>
      <c r="AM32" s="63"/>
      <c r="AN32" s="63"/>
      <c r="AO32" s="63"/>
      <c r="AP32" s="63"/>
      <c r="AQ32" s="63"/>
      <c r="AR32" s="63"/>
      <c r="AS32" s="63"/>
      <c r="AT32" s="63"/>
      <c r="AU32" s="63"/>
      <c r="AV32" s="63"/>
      <c r="AW32" s="63"/>
      <c r="AX32" s="63"/>
      <c r="AY32" s="63"/>
      <c r="AZ32" s="63"/>
      <c r="BA32" s="63"/>
      <c r="BB32" s="63"/>
      <c r="BC32" s="63"/>
    </row>
    <row r="33" spans="1:55">
      <c r="A33" s="63"/>
      <c r="B33" s="27" t="str">
        <f>IF(H2="Svenska",T63,U63)</f>
        <v>Indirekta kostnader UGEM</v>
      </c>
      <c r="C33" s="29"/>
      <c r="D33" s="117">
        <f>SUM(C19+C20+C21+C23)*G20</f>
        <v>0</v>
      </c>
      <c r="E33" s="151"/>
      <c r="F33" s="151"/>
      <c r="G33" s="151"/>
      <c r="H33" s="151"/>
      <c r="I33" s="151"/>
      <c r="J33" s="63"/>
      <c r="K33" s="63"/>
      <c r="T33" s="102"/>
      <c r="AH33" s="63"/>
      <c r="AI33" s="63"/>
      <c r="AJ33" s="63"/>
      <c r="AK33" s="63"/>
      <c r="AL33" s="63"/>
      <c r="AM33" s="63"/>
      <c r="AN33" s="63"/>
      <c r="AO33" s="63"/>
      <c r="AP33" s="63"/>
      <c r="AQ33" s="63"/>
      <c r="AR33" s="63"/>
      <c r="AS33" s="63"/>
      <c r="AT33" s="63"/>
      <c r="AU33" s="63"/>
      <c r="AV33" s="63"/>
      <c r="AW33" s="63"/>
      <c r="AX33" s="63"/>
      <c r="AY33" s="63"/>
      <c r="AZ33" s="63"/>
      <c r="BA33" s="63"/>
      <c r="BB33" s="63"/>
      <c r="BC33" s="63"/>
    </row>
    <row r="34" spans="1:55">
      <c r="A34" s="63"/>
      <c r="B34" s="27" t="str">
        <f>IF(H2="Svenska",T64,U64)</f>
        <v>Indirekta kostnader FGEM</v>
      </c>
      <c r="C34" s="29"/>
      <c r="D34" s="117">
        <f>SUM(C19+C20+C21+C23)*G21</f>
        <v>0</v>
      </c>
      <c r="E34" s="151"/>
      <c r="F34" s="151"/>
      <c r="G34" s="151"/>
      <c r="H34" s="151"/>
      <c r="I34" s="151"/>
      <c r="J34" s="63"/>
      <c r="K34" s="63"/>
      <c r="T34" s="58" t="s">
        <v>95</v>
      </c>
      <c r="U34" s="54" t="s">
        <v>96</v>
      </c>
      <c r="AF34" s="2">
        <f>IF(Inställningar!J5="EU31",1,0)</f>
        <v>0</v>
      </c>
      <c r="AH34" s="63"/>
      <c r="AI34" s="63"/>
      <c r="AJ34" s="63"/>
      <c r="AK34" s="63"/>
      <c r="AL34" s="63"/>
      <c r="AM34" s="63"/>
      <c r="AN34" s="63"/>
      <c r="AO34" s="63"/>
      <c r="AP34" s="63"/>
      <c r="AQ34" s="63"/>
      <c r="AR34" s="63"/>
      <c r="AS34" s="63"/>
      <c r="AT34" s="63"/>
      <c r="AU34" s="63"/>
      <c r="AV34" s="63"/>
      <c r="AW34" s="63"/>
      <c r="AX34" s="63"/>
      <c r="AY34" s="63"/>
      <c r="AZ34" s="63"/>
      <c r="BA34" s="63"/>
      <c r="BB34" s="63"/>
      <c r="BC34" s="63"/>
    </row>
    <row r="35" spans="1:55">
      <c r="A35" s="63"/>
      <c r="B35" s="27" t="str">
        <f>IF(H2="Svenska",T65,U65)</f>
        <v>Indirekta kostnader IGEM</v>
      </c>
      <c r="C35" s="29"/>
      <c r="D35" s="117">
        <f>(C19+C20+C21+C23)*G22</f>
        <v>0</v>
      </c>
      <c r="E35" s="151"/>
      <c r="F35" s="151"/>
      <c r="G35" s="165"/>
      <c r="H35" s="151"/>
      <c r="I35" s="151"/>
      <c r="J35" s="63"/>
      <c r="K35" s="63"/>
      <c r="T35" s="58" t="s">
        <v>97</v>
      </c>
      <c r="U35" s="54" t="s">
        <v>98</v>
      </c>
      <c r="AF35" s="4">
        <f>IF(AF34=1,Inställningar!E8,0)</f>
        <v>0</v>
      </c>
      <c r="AH35" s="63"/>
      <c r="AI35" s="63"/>
      <c r="AJ35" s="63"/>
      <c r="AK35" s="63"/>
      <c r="AL35" s="63"/>
      <c r="AM35" s="63"/>
      <c r="AN35" s="63"/>
      <c r="AO35" s="63"/>
      <c r="AP35" s="63"/>
      <c r="AQ35" s="63"/>
      <c r="AR35" s="63"/>
      <c r="AS35" s="63"/>
      <c r="AT35" s="63"/>
      <c r="AU35" s="63"/>
      <c r="AV35" s="63"/>
      <c r="AW35" s="63"/>
      <c r="AX35" s="63"/>
      <c r="AY35" s="63"/>
      <c r="AZ35" s="63"/>
      <c r="BA35" s="63"/>
      <c r="BB35" s="63"/>
      <c r="BC35" s="63"/>
    </row>
    <row r="36" spans="1:55">
      <c r="A36" s="63"/>
      <c r="B36" s="27" t="str">
        <f>IF(H2="Svenska",T66,U66)</f>
        <v>Medfinansiering UGEM</v>
      </c>
      <c r="C36" s="122">
        <f>SUM(C19+C20+C21+C23)*G18*G17</f>
        <v>0</v>
      </c>
      <c r="D36" s="29"/>
      <c r="E36" s="151"/>
      <c r="F36" s="151"/>
      <c r="G36" s="103"/>
      <c r="H36" s="151"/>
      <c r="I36" s="151"/>
      <c r="J36" s="63"/>
      <c r="K36" s="63"/>
      <c r="T36" s="58"/>
      <c r="U36" s="54"/>
      <c r="AF36" s="4"/>
      <c r="AH36" s="63"/>
      <c r="AI36" s="63"/>
      <c r="AJ36" s="63"/>
      <c r="AK36" s="63"/>
      <c r="AL36" s="63"/>
      <c r="AM36" s="63"/>
      <c r="AN36" s="63"/>
      <c r="AO36" s="63"/>
      <c r="AP36" s="63"/>
      <c r="AQ36" s="63"/>
      <c r="AR36" s="63"/>
      <c r="AS36" s="63"/>
      <c r="AT36" s="63"/>
      <c r="AU36" s="63"/>
      <c r="AV36" s="63"/>
      <c r="AW36" s="63"/>
      <c r="AX36" s="63"/>
      <c r="AY36" s="63"/>
      <c r="AZ36" s="63"/>
      <c r="BA36" s="63"/>
      <c r="BB36" s="63"/>
      <c r="BC36" s="63"/>
    </row>
    <row r="37" spans="1:55" ht="15.75" thickBot="1">
      <c r="A37" s="63"/>
      <c r="B37" s="27" t="str">
        <f>IF(H2="Svenska",T67,U67)</f>
        <v>Medfinansiering FGEM</v>
      </c>
      <c r="C37" s="122">
        <f>SUM(C19+C20+C21+C23)*G21*G17</f>
        <v>0</v>
      </c>
      <c r="D37" s="29"/>
      <c r="E37" s="151"/>
      <c r="F37" s="151"/>
      <c r="G37" s="104"/>
      <c r="H37" s="151"/>
      <c r="I37" s="151"/>
      <c r="J37" s="63"/>
      <c r="K37" s="63"/>
      <c r="T37" s="18" t="s">
        <v>99</v>
      </c>
      <c r="U37" s="54" t="s">
        <v>100</v>
      </c>
      <c r="AH37" s="63"/>
      <c r="AI37" s="63"/>
      <c r="AJ37" s="63"/>
      <c r="AK37" s="63"/>
      <c r="AL37" s="63"/>
      <c r="AM37" s="63"/>
      <c r="AN37" s="63"/>
      <c r="AO37" s="63"/>
      <c r="AP37" s="63"/>
      <c r="AQ37" s="63"/>
      <c r="AR37" s="63"/>
      <c r="AS37" s="63"/>
      <c r="AT37" s="63"/>
      <c r="AU37" s="63"/>
      <c r="AV37" s="63"/>
      <c r="AW37" s="63"/>
      <c r="AX37" s="63"/>
      <c r="AY37" s="63"/>
      <c r="AZ37" s="63"/>
      <c r="BA37" s="63"/>
      <c r="BB37" s="63"/>
      <c r="BC37" s="63"/>
    </row>
    <row r="38" spans="1:55">
      <c r="A38" s="63"/>
      <c r="B38" s="125" t="str">
        <f>IF(H2="Svenska",T68,U68)</f>
        <v>Summa</v>
      </c>
      <c r="C38" s="126">
        <f>SUM(C19:C37)</f>
        <v>0</v>
      </c>
      <c r="D38" s="126">
        <f>SUM(D19:D37)</f>
        <v>0</v>
      </c>
      <c r="E38" s="152"/>
      <c r="F38" s="235"/>
      <c r="G38" s="236"/>
      <c r="H38" s="151"/>
      <c r="I38" s="151"/>
      <c r="J38" s="63"/>
      <c r="K38" s="63"/>
      <c r="AH38" s="63"/>
      <c r="AI38" s="63"/>
      <c r="AJ38" s="63"/>
      <c r="AK38" s="63"/>
      <c r="AL38" s="63"/>
      <c r="AM38" s="63"/>
      <c r="AN38" s="63"/>
      <c r="AO38" s="63"/>
      <c r="AP38" s="63"/>
      <c r="AQ38" s="63"/>
      <c r="AR38" s="63"/>
      <c r="AS38" s="63"/>
      <c r="AT38" s="63"/>
      <c r="AU38" s="63"/>
      <c r="AV38" s="63"/>
      <c r="AW38" s="63"/>
      <c r="AX38" s="63"/>
      <c r="AY38" s="63"/>
      <c r="AZ38" s="63"/>
      <c r="BA38" s="63"/>
      <c r="BB38" s="63"/>
      <c r="BC38" s="63"/>
    </row>
    <row r="39" spans="1:55">
      <c r="A39" s="63"/>
      <c r="B39" s="27"/>
      <c r="C39" s="127"/>
      <c r="D39" s="126"/>
      <c r="E39" s="151"/>
      <c r="F39" s="235"/>
      <c r="G39" s="235"/>
      <c r="H39" s="151"/>
      <c r="I39" s="151"/>
      <c r="J39" s="63"/>
      <c r="K39" s="63"/>
      <c r="T39" s="2" t="s">
        <v>101</v>
      </c>
      <c r="U39" s="59" t="s">
        <v>102</v>
      </c>
      <c r="AH39" s="63"/>
      <c r="AI39" s="63"/>
      <c r="AJ39" s="63"/>
      <c r="AK39" s="63"/>
      <c r="AL39" s="63"/>
      <c r="AM39" s="63"/>
      <c r="AN39" s="63"/>
      <c r="AO39" s="63"/>
      <c r="AP39" s="63"/>
      <c r="AQ39" s="63"/>
      <c r="AR39" s="63"/>
      <c r="AS39" s="63"/>
      <c r="AT39" s="63"/>
      <c r="AU39" s="63"/>
      <c r="AV39" s="63"/>
      <c r="AW39" s="63"/>
      <c r="AX39" s="63"/>
      <c r="AY39" s="63"/>
      <c r="AZ39" s="63"/>
      <c r="BA39" s="63"/>
      <c r="BB39" s="63"/>
      <c r="BC39" s="63"/>
    </row>
    <row r="40" spans="1:55" ht="15.75">
      <c r="A40" s="63"/>
      <c r="B40" s="63"/>
      <c r="C40" s="62"/>
      <c r="D40" s="62"/>
      <c r="E40" s="151"/>
      <c r="F40" s="151"/>
      <c r="G40" s="103"/>
      <c r="H40" s="151"/>
      <c r="I40" s="152"/>
      <c r="J40" s="63"/>
      <c r="K40" s="63"/>
      <c r="T40" s="55" t="s">
        <v>103</v>
      </c>
      <c r="U40" s="54" t="s">
        <v>104</v>
      </c>
      <c r="AH40" s="63"/>
      <c r="AI40" s="63"/>
      <c r="AJ40" s="63"/>
      <c r="AK40" s="63"/>
      <c r="AL40" s="63"/>
      <c r="AM40" s="63"/>
      <c r="AN40" s="63"/>
      <c r="AO40" s="63"/>
      <c r="AP40" s="63"/>
      <c r="AQ40" s="63"/>
      <c r="AR40" s="63"/>
      <c r="AS40" s="63"/>
      <c r="AT40" s="63"/>
      <c r="AU40" s="63"/>
      <c r="AV40" s="63"/>
      <c r="AW40" s="63"/>
      <c r="AX40" s="63"/>
      <c r="AY40" s="63"/>
      <c r="AZ40" s="63"/>
      <c r="BA40" s="63"/>
      <c r="BB40" s="63"/>
      <c r="BC40" s="63"/>
    </row>
    <row r="41" spans="1:55">
      <c r="A41" s="63"/>
      <c r="B41" s="27" t="str">
        <f>IF(H2="Svenska",T70,U70)</f>
        <v>Återstår för institutionen att medfinansiera</v>
      </c>
      <c r="C41" s="237">
        <f>IFERROR((D38-C38),0)</f>
        <v>0</v>
      </c>
      <c r="D41" s="238"/>
      <c r="E41" s="151"/>
      <c r="F41" s="151"/>
      <c r="G41" s="151"/>
      <c r="H41" s="151"/>
      <c r="I41" s="152"/>
      <c r="J41" s="63"/>
      <c r="K41" s="63"/>
      <c r="T41" s="60" t="s">
        <v>105</v>
      </c>
      <c r="U41" s="54" t="s">
        <v>106</v>
      </c>
      <c r="AH41" s="63"/>
      <c r="AI41" s="63" t="s">
        <v>107</v>
      </c>
      <c r="AJ41" s="63"/>
      <c r="AK41" s="63"/>
      <c r="AL41" s="63"/>
      <c r="AM41" s="63"/>
      <c r="AN41" s="63"/>
      <c r="AO41" s="63"/>
      <c r="AP41" s="63"/>
      <c r="AQ41" s="63"/>
      <c r="AR41" s="63"/>
      <c r="AS41" s="63"/>
      <c r="AT41" s="63"/>
      <c r="AU41" s="63"/>
      <c r="AV41" s="63"/>
      <c r="AW41" s="63"/>
      <c r="AX41" s="63"/>
      <c r="AY41" s="63"/>
      <c r="AZ41" s="63"/>
      <c r="BA41" s="63"/>
      <c r="BB41" s="63"/>
      <c r="BC41" s="63"/>
    </row>
    <row r="42" spans="1:55">
      <c r="A42" s="63"/>
      <c r="B42" s="63"/>
      <c r="C42" s="62"/>
      <c r="D42" s="62"/>
      <c r="E42" s="152"/>
      <c r="F42" s="151"/>
      <c r="G42" s="151"/>
      <c r="H42" s="151"/>
      <c r="I42" s="152"/>
      <c r="J42" s="63"/>
      <c r="K42" s="63"/>
      <c r="T42" s="2" t="s">
        <v>108</v>
      </c>
      <c r="U42" s="54" t="s">
        <v>109</v>
      </c>
      <c r="AH42" s="63"/>
      <c r="AI42" s="63"/>
      <c r="AJ42" s="63"/>
      <c r="AK42" s="63"/>
      <c r="AL42" s="63"/>
      <c r="AM42" s="63"/>
      <c r="AN42" s="63"/>
      <c r="AO42" s="63"/>
      <c r="AP42" s="63"/>
      <c r="AQ42" s="63"/>
      <c r="AR42" s="63"/>
      <c r="AS42" s="63"/>
      <c r="AT42" s="63"/>
      <c r="AU42" s="63"/>
      <c r="AV42" s="63"/>
      <c r="AW42" s="63"/>
      <c r="AX42" s="63"/>
      <c r="AY42" s="63"/>
      <c r="AZ42" s="63"/>
      <c r="BA42" s="63"/>
      <c r="BB42" s="63"/>
      <c r="BC42" s="63"/>
    </row>
    <row r="43" spans="1:55">
      <c r="A43" s="63"/>
      <c r="B43" s="63"/>
      <c r="C43" s="62"/>
      <c r="D43" s="62"/>
      <c r="E43" s="151"/>
      <c r="F43" s="151"/>
      <c r="G43" s="151"/>
      <c r="H43" s="151"/>
      <c r="I43" s="152"/>
      <c r="J43" s="63"/>
      <c r="K43" s="63"/>
      <c r="U43" s="54"/>
      <c r="AH43" s="63"/>
      <c r="AI43" s="63"/>
      <c r="AJ43" s="63"/>
      <c r="AK43" s="63"/>
      <c r="AL43" s="63"/>
      <c r="AM43" s="63"/>
      <c r="AN43" s="63"/>
      <c r="AO43" s="63"/>
      <c r="AP43" s="63"/>
      <c r="AQ43" s="63"/>
      <c r="AR43" s="63"/>
      <c r="AS43" s="63"/>
      <c r="AT43" s="63"/>
      <c r="AU43" s="63"/>
      <c r="AV43" s="63"/>
      <c r="AW43" s="63"/>
      <c r="AX43" s="63"/>
      <c r="AY43" s="63"/>
      <c r="AZ43" s="63"/>
      <c r="BA43" s="63"/>
      <c r="BB43" s="63"/>
      <c r="BC43" s="63"/>
    </row>
    <row r="44" spans="1:55">
      <c r="A44" s="63"/>
      <c r="B44" s="63" t="str">
        <f>IF(H2="Svenska",T73,U73)</f>
        <v>Varav differens i OH</v>
      </c>
      <c r="C44" s="62"/>
      <c r="D44" s="62">
        <f>D38-C38-D32</f>
        <v>0</v>
      </c>
      <c r="E44" s="151"/>
      <c r="F44" s="151"/>
      <c r="G44" s="151"/>
      <c r="H44" s="151"/>
      <c r="I44" s="152"/>
      <c r="J44" s="63"/>
      <c r="K44" s="63"/>
      <c r="T44" s="2" t="s">
        <v>22</v>
      </c>
      <c r="U44" s="54" t="s">
        <v>110</v>
      </c>
      <c r="AH44" s="63"/>
      <c r="AI44" s="63"/>
      <c r="AJ44" s="63"/>
      <c r="AK44" s="63"/>
      <c r="AL44" s="63"/>
      <c r="AM44" s="63"/>
      <c r="AN44" s="63"/>
      <c r="AO44" s="63"/>
      <c r="AP44" s="63"/>
      <c r="AQ44" s="63"/>
      <c r="AR44" s="63"/>
      <c r="AS44" s="63"/>
      <c r="AT44" s="63"/>
      <c r="AU44" s="63"/>
      <c r="AV44" s="63"/>
      <c r="AW44" s="63"/>
      <c r="AX44" s="63"/>
      <c r="AY44" s="63"/>
      <c r="AZ44" s="63"/>
      <c r="BA44" s="63"/>
      <c r="BB44" s="63"/>
      <c r="BC44" s="63"/>
    </row>
    <row r="45" spans="1:55">
      <c r="A45" s="63"/>
      <c r="B45" s="63" t="str">
        <f>IF(H2="Svenska",T74,U74)</f>
        <v>Varav differens i lokaler</v>
      </c>
      <c r="C45" s="62"/>
      <c r="D45" s="62">
        <f>D32</f>
        <v>0</v>
      </c>
      <c r="E45" s="152"/>
      <c r="F45" s="151"/>
      <c r="G45" s="151"/>
      <c r="H45" s="151"/>
      <c r="I45" s="152"/>
      <c r="J45" s="63"/>
      <c r="K45" s="63"/>
      <c r="T45" s="2" t="s">
        <v>111</v>
      </c>
      <c r="U45" s="54" t="s">
        <v>112</v>
      </c>
      <c r="AH45" s="63"/>
      <c r="AI45" s="63"/>
      <c r="AJ45" s="63"/>
      <c r="AK45" s="63"/>
      <c r="AL45" s="63"/>
      <c r="AM45" s="63"/>
      <c r="AN45" s="63"/>
      <c r="AO45" s="63"/>
      <c r="AP45" s="63"/>
      <c r="AQ45" s="63"/>
      <c r="AR45" s="63"/>
      <c r="AS45" s="63"/>
      <c r="AT45" s="63"/>
      <c r="AU45" s="63"/>
      <c r="AV45" s="63"/>
      <c r="AW45" s="63"/>
      <c r="AX45" s="63"/>
      <c r="AY45" s="63"/>
      <c r="AZ45" s="63"/>
      <c r="BA45" s="63"/>
      <c r="BB45" s="63"/>
      <c r="BC45" s="63"/>
    </row>
    <row r="46" spans="1:55" ht="15.75" thickBot="1">
      <c r="A46" s="63"/>
      <c r="B46" s="167" t="str">
        <f>IF(H2="Svenska",T75,U75)</f>
        <v>Varav medfinansiering</v>
      </c>
      <c r="C46" s="168"/>
      <c r="D46" s="168">
        <f>IFERROR((C19+C25)*(1-G26)+D41,0)</f>
        <v>0</v>
      </c>
      <c r="E46" s="151"/>
      <c r="F46" s="151"/>
      <c r="G46" s="151"/>
      <c r="H46" s="151"/>
      <c r="I46" s="152"/>
      <c r="J46" s="63"/>
      <c r="K46" s="63"/>
      <c r="T46" s="2" t="s">
        <v>113</v>
      </c>
      <c r="U46" s="54" t="s">
        <v>114</v>
      </c>
      <c r="AH46" s="63"/>
      <c r="AI46" s="63"/>
      <c r="AJ46" s="63"/>
      <c r="AK46" s="63"/>
      <c r="AL46" s="63"/>
      <c r="AM46" s="63"/>
      <c r="AN46" s="63"/>
      <c r="AO46" s="63"/>
      <c r="AP46" s="63"/>
      <c r="AQ46" s="63"/>
      <c r="AR46" s="63"/>
      <c r="AS46" s="63"/>
      <c r="AT46" s="63"/>
      <c r="AU46" s="63"/>
      <c r="AV46" s="63"/>
      <c r="AW46" s="63"/>
      <c r="AX46" s="63"/>
      <c r="AY46" s="63"/>
      <c r="AZ46" s="63"/>
      <c r="BA46" s="63"/>
      <c r="BB46" s="63"/>
      <c r="BC46" s="63"/>
    </row>
    <row r="47" spans="1:55" ht="15.75" thickTop="1">
      <c r="A47" s="63"/>
      <c r="B47" s="63"/>
      <c r="C47" s="62"/>
      <c r="D47" s="154">
        <f>SUM(D44:D46)</f>
        <v>0</v>
      </c>
      <c r="E47" s="151"/>
      <c r="F47" s="151"/>
      <c r="G47" s="151"/>
      <c r="H47" s="151"/>
      <c r="I47" s="152"/>
      <c r="J47" s="63"/>
      <c r="K47" s="63"/>
      <c r="T47" s="2" t="s">
        <v>115</v>
      </c>
      <c r="U47" s="54" t="s">
        <v>116</v>
      </c>
      <c r="AH47" s="63"/>
      <c r="AI47" s="63"/>
      <c r="AJ47" s="63"/>
      <c r="AK47" s="63"/>
      <c r="AL47" s="63"/>
      <c r="AM47" s="63"/>
      <c r="AN47" s="63"/>
      <c r="AO47" s="63"/>
      <c r="AP47" s="63"/>
      <c r="AQ47" s="63"/>
      <c r="AR47" s="63"/>
      <c r="AS47" s="63"/>
      <c r="AT47" s="63"/>
      <c r="AU47" s="63"/>
      <c r="AV47" s="63"/>
      <c r="AW47" s="63"/>
      <c r="AX47" s="63"/>
      <c r="AY47" s="63"/>
      <c r="AZ47" s="63"/>
      <c r="BA47" s="63"/>
      <c r="BB47" s="63"/>
      <c r="BC47" s="63"/>
    </row>
    <row r="48" spans="1:55">
      <c r="A48" s="63"/>
      <c r="B48" s="151"/>
      <c r="C48" s="152"/>
      <c r="D48" s="152"/>
      <c r="E48" s="151"/>
      <c r="F48" s="151"/>
      <c r="G48" s="151"/>
      <c r="H48" s="151"/>
      <c r="I48" s="151"/>
      <c r="J48" s="63"/>
      <c r="K48" s="63"/>
      <c r="T48" s="2" t="s">
        <v>117</v>
      </c>
      <c r="U48" s="54" t="s">
        <v>118</v>
      </c>
      <c r="AH48" s="63"/>
      <c r="AI48" s="63"/>
      <c r="AJ48" s="63"/>
      <c r="AK48" s="63"/>
      <c r="AL48" s="63"/>
      <c r="AM48" s="63"/>
      <c r="AN48" s="63"/>
      <c r="AO48" s="63"/>
      <c r="AP48" s="63"/>
      <c r="AQ48" s="63"/>
      <c r="AR48" s="63"/>
      <c r="AS48" s="63"/>
      <c r="AT48" s="63"/>
      <c r="AU48" s="63"/>
      <c r="AV48" s="63"/>
      <c r="AW48" s="63"/>
      <c r="AX48" s="63"/>
      <c r="AY48" s="63"/>
      <c r="AZ48" s="63"/>
      <c r="BA48" s="63"/>
      <c r="BB48" s="63"/>
      <c r="BC48" s="63"/>
    </row>
    <row r="49" spans="1:55">
      <c r="A49" s="63"/>
      <c r="B49" s="151"/>
      <c r="C49" s="152"/>
      <c r="D49" s="152"/>
      <c r="E49" s="151"/>
      <c r="F49" s="151"/>
      <c r="G49" s="151"/>
      <c r="H49" s="151"/>
      <c r="I49" s="151"/>
      <c r="J49" s="63"/>
      <c r="K49" s="63"/>
      <c r="T49" s="2" t="s">
        <v>119</v>
      </c>
      <c r="U49" s="54" t="s">
        <v>120</v>
      </c>
      <c r="AH49" s="63"/>
      <c r="AI49" s="63"/>
      <c r="AJ49" s="63"/>
      <c r="AK49" s="63"/>
      <c r="AL49" s="63"/>
      <c r="AM49" s="63"/>
      <c r="AN49" s="63"/>
      <c r="AO49" s="63"/>
      <c r="AP49" s="63"/>
      <c r="AQ49" s="63"/>
      <c r="AR49" s="63"/>
      <c r="AS49" s="63"/>
      <c r="AT49" s="63"/>
      <c r="AU49" s="63"/>
      <c r="AV49" s="63"/>
      <c r="AW49" s="63"/>
      <c r="AX49" s="63"/>
      <c r="AY49" s="63"/>
      <c r="AZ49" s="63"/>
      <c r="BA49" s="63"/>
      <c r="BB49" s="63"/>
      <c r="BC49" s="63"/>
    </row>
    <row r="50" spans="1:55">
      <c r="A50" s="63"/>
      <c r="B50" s="151"/>
      <c r="C50" s="151"/>
      <c r="D50" s="151"/>
      <c r="E50" s="151"/>
      <c r="F50" s="151"/>
      <c r="G50" s="151"/>
      <c r="H50" s="151"/>
      <c r="I50" s="151"/>
      <c r="J50" s="63"/>
      <c r="K50" s="63"/>
      <c r="T50" s="2" t="s">
        <v>121</v>
      </c>
      <c r="U50" s="54" t="s">
        <v>122</v>
      </c>
      <c r="AH50" s="63"/>
      <c r="AI50" s="63"/>
      <c r="AJ50" s="63"/>
      <c r="AK50" s="63"/>
      <c r="AL50" s="63"/>
      <c r="AM50" s="63"/>
      <c r="AN50" s="63"/>
      <c r="AO50" s="63"/>
      <c r="AP50" s="63"/>
      <c r="AQ50" s="63"/>
      <c r="AR50" s="63"/>
      <c r="AS50" s="63"/>
      <c r="AT50" s="63"/>
      <c r="AU50" s="63"/>
      <c r="AV50" s="63"/>
      <c r="AW50" s="63"/>
      <c r="AX50" s="63"/>
      <c r="AY50" s="63"/>
      <c r="AZ50" s="63"/>
      <c r="BA50" s="63"/>
      <c r="BB50" s="63"/>
      <c r="BC50" s="63"/>
    </row>
    <row r="51" spans="1:55">
      <c r="A51" s="63"/>
      <c r="B51" s="151"/>
      <c r="C51" s="152"/>
      <c r="D51" s="152"/>
      <c r="E51" s="151"/>
      <c r="F51" s="151"/>
      <c r="G51" s="151"/>
      <c r="H51" s="151"/>
      <c r="I51" s="151"/>
      <c r="J51" s="63"/>
      <c r="K51" s="63"/>
      <c r="AH51" s="63"/>
      <c r="AI51" s="63"/>
      <c r="AJ51" s="63"/>
      <c r="AK51" s="63"/>
      <c r="AL51" s="63"/>
      <c r="AM51" s="63"/>
      <c r="AN51" s="63"/>
      <c r="AO51" s="63"/>
      <c r="AP51" s="63"/>
      <c r="AQ51" s="63"/>
      <c r="AR51" s="63"/>
      <c r="AS51" s="63"/>
      <c r="AT51" s="63"/>
      <c r="AU51" s="63"/>
      <c r="AV51" s="63"/>
      <c r="AW51" s="63"/>
      <c r="AX51" s="63"/>
      <c r="AY51" s="63"/>
      <c r="AZ51" s="63"/>
      <c r="BA51" s="63"/>
      <c r="BB51" s="63"/>
      <c r="BC51" s="63"/>
    </row>
    <row r="52" spans="1:55">
      <c r="A52" s="63"/>
      <c r="B52" s="151"/>
      <c r="C52" s="152"/>
      <c r="D52" s="152"/>
      <c r="E52" s="151"/>
      <c r="F52" s="151"/>
      <c r="G52" s="151"/>
      <c r="H52" s="151"/>
      <c r="I52" s="151"/>
      <c r="J52" s="63"/>
      <c r="K52" s="63"/>
      <c r="AH52" s="63"/>
      <c r="AI52" s="63"/>
      <c r="AJ52" s="63"/>
      <c r="AK52" s="63"/>
      <c r="AL52" s="63"/>
      <c r="AM52" s="63"/>
      <c r="AN52" s="63"/>
      <c r="AO52" s="63"/>
      <c r="AP52" s="63"/>
      <c r="AQ52" s="63"/>
      <c r="AR52" s="63"/>
      <c r="AS52" s="63"/>
      <c r="AT52" s="63"/>
      <c r="AU52" s="63"/>
      <c r="AV52" s="63"/>
      <c r="AW52" s="63"/>
      <c r="AX52" s="63"/>
      <c r="AY52" s="63"/>
      <c r="AZ52" s="63"/>
      <c r="BA52" s="63"/>
      <c r="BB52" s="63"/>
      <c r="BC52" s="63"/>
    </row>
    <row r="53" spans="1:55">
      <c r="A53" s="63"/>
      <c r="B53" s="151"/>
      <c r="C53" s="152"/>
      <c r="D53" s="152"/>
      <c r="E53" s="151"/>
      <c r="F53" s="151"/>
      <c r="G53" s="151"/>
      <c r="H53" s="151"/>
      <c r="I53" s="151"/>
      <c r="J53" s="63"/>
      <c r="K53" s="63"/>
      <c r="T53" s="2" t="s">
        <v>123</v>
      </c>
      <c r="U53" s="54" t="s">
        <v>124</v>
      </c>
      <c r="AH53" s="63"/>
      <c r="AI53" s="63"/>
      <c r="AJ53" s="63"/>
      <c r="AK53" s="63"/>
      <c r="AL53" s="63"/>
      <c r="AM53" s="63"/>
      <c r="AN53" s="63"/>
      <c r="AO53" s="63"/>
      <c r="AP53" s="63"/>
      <c r="AQ53" s="63"/>
      <c r="AR53" s="63"/>
      <c r="AS53" s="63"/>
      <c r="AT53" s="63"/>
      <c r="AU53" s="63"/>
      <c r="AV53" s="63"/>
      <c r="AW53" s="63"/>
      <c r="AX53" s="63"/>
      <c r="AY53" s="63"/>
      <c r="AZ53" s="63"/>
      <c r="BA53" s="63"/>
      <c r="BB53" s="63"/>
      <c r="BC53" s="63"/>
    </row>
    <row r="54" spans="1:55">
      <c r="A54" s="63"/>
      <c r="B54" s="151"/>
      <c r="C54" s="152"/>
      <c r="D54" s="152"/>
      <c r="E54" s="151"/>
      <c r="F54" s="151"/>
      <c r="G54" s="151"/>
      <c r="H54" s="151"/>
      <c r="I54" s="151"/>
      <c r="J54" s="63"/>
      <c r="K54" s="63"/>
      <c r="AH54" s="63"/>
      <c r="AI54" s="63"/>
      <c r="AJ54" s="63"/>
      <c r="AK54" s="63"/>
      <c r="AL54" s="63"/>
      <c r="AM54" s="63"/>
      <c r="AN54" s="63"/>
      <c r="AO54" s="63"/>
      <c r="AP54" s="63"/>
      <c r="AQ54" s="63"/>
      <c r="AR54" s="63"/>
      <c r="AS54" s="63"/>
      <c r="AT54" s="63"/>
      <c r="AU54" s="63"/>
      <c r="AV54" s="63"/>
      <c r="AW54" s="63"/>
      <c r="AX54" s="63"/>
      <c r="AY54" s="63"/>
      <c r="AZ54" s="63"/>
      <c r="BA54" s="63"/>
      <c r="BB54" s="63"/>
      <c r="BC54" s="63"/>
    </row>
    <row r="55" spans="1:55">
      <c r="A55" s="63"/>
      <c r="B55" s="151"/>
      <c r="C55" s="152"/>
      <c r="D55" s="152"/>
      <c r="E55" s="151"/>
      <c r="F55" s="151"/>
      <c r="G55" s="151"/>
      <c r="H55" s="151"/>
      <c r="I55" s="151"/>
      <c r="J55" s="63"/>
      <c r="K55" s="63"/>
      <c r="T55" s="2" t="s">
        <v>125</v>
      </c>
      <c r="U55" s="54" t="s">
        <v>126</v>
      </c>
      <c r="AH55" s="63"/>
      <c r="AI55" s="63"/>
      <c r="AJ55" s="63"/>
      <c r="AK55" s="63"/>
      <c r="AL55" s="63"/>
      <c r="AM55" s="63"/>
      <c r="AN55" s="63"/>
      <c r="AO55" s="63"/>
      <c r="AP55" s="63"/>
      <c r="AQ55" s="63"/>
      <c r="AR55" s="63"/>
      <c r="AS55" s="63"/>
      <c r="AT55" s="63"/>
      <c r="AU55" s="63"/>
      <c r="AV55" s="63"/>
      <c r="AW55" s="63"/>
      <c r="AX55" s="63"/>
      <c r="AY55" s="63"/>
      <c r="AZ55" s="63"/>
      <c r="BA55" s="63"/>
      <c r="BB55" s="63"/>
      <c r="BC55" s="63"/>
    </row>
    <row r="56" spans="1:55">
      <c r="A56" s="63"/>
      <c r="B56" s="151"/>
      <c r="C56" s="152"/>
      <c r="D56" s="152"/>
      <c r="E56" s="151"/>
      <c r="F56" s="151"/>
      <c r="G56" s="151"/>
      <c r="H56" s="151"/>
      <c r="I56" s="151"/>
      <c r="J56" s="63"/>
      <c r="K56" s="63"/>
      <c r="T56" s="2" t="s">
        <v>127</v>
      </c>
      <c r="U56" s="54" t="s">
        <v>128</v>
      </c>
      <c r="AH56" s="63"/>
      <c r="AI56" s="63"/>
      <c r="AJ56" s="63"/>
      <c r="AK56" s="63"/>
      <c r="AL56" s="63"/>
      <c r="AM56" s="63"/>
      <c r="AN56" s="63"/>
      <c r="AO56" s="63"/>
      <c r="AP56" s="63"/>
      <c r="AQ56" s="63"/>
      <c r="AR56" s="63"/>
      <c r="AS56" s="63"/>
      <c r="AT56" s="63"/>
      <c r="AU56" s="63"/>
      <c r="AV56" s="63"/>
      <c r="AW56" s="63"/>
      <c r="AX56" s="63"/>
      <c r="AY56" s="63"/>
      <c r="AZ56" s="63"/>
      <c r="BA56" s="63"/>
      <c r="BB56" s="63"/>
      <c r="BC56" s="63"/>
    </row>
    <row r="57" spans="1:55">
      <c r="A57" s="63"/>
      <c r="B57" s="151"/>
      <c r="C57" s="152"/>
      <c r="D57" s="152"/>
      <c r="E57" s="151"/>
      <c r="F57" s="151"/>
      <c r="G57" s="151"/>
      <c r="H57" s="151"/>
      <c r="I57" s="151"/>
      <c r="J57" s="63"/>
      <c r="K57" s="63"/>
      <c r="AH57" s="63"/>
      <c r="AI57" s="63"/>
      <c r="AJ57" s="63"/>
      <c r="AK57" s="63"/>
      <c r="AL57" s="63"/>
      <c r="AM57" s="63"/>
      <c r="AN57" s="63"/>
      <c r="AO57" s="63"/>
      <c r="AP57" s="63"/>
      <c r="AQ57" s="63"/>
      <c r="AR57" s="63"/>
      <c r="AS57" s="63"/>
      <c r="AT57" s="63"/>
      <c r="AU57" s="63"/>
      <c r="AV57" s="63"/>
      <c r="AW57" s="63"/>
      <c r="AX57" s="63"/>
      <c r="AY57" s="63"/>
      <c r="AZ57" s="63"/>
      <c r="BA57" s="63"/>
      <c r="BB57" s="63"/>
      <c r="BC57" s="63"/>
    </row>
    <row r="58" spans="1:55">
      <c r="A58" s="63"/>
      <c r="B58" s="151"/>
      <c r="C58" s="151"/>
      <c r="D58" s="151"/>
      <c r="E58" s="151"/>
      <c r="F58" s="151"/>
      <c r="G58" s="151"/>
      <c r="H58" s="151"/>
      <c r="I58" s="151"/>
      <c r="J58" s="63"/>
      <c r="K58" s="63"/>
      <c r="T58" s="2" t="s">
        <v>129</v>
      </c>
      <c r="U58" s="54" t="s">
        <v>130</v>
      </c>
      <c r="AH58" s="63"/>
      <c r="AI58" s="63"/>
      <c r="AJ58" s="63"/>
      <c r="AK58" s="63"/>
      <c r="AL58" s="63"/>
      <c r="AM58" s="63"/>
      <c r="AN58" s="63"/>
      <c r="AO58" s="63"/>
      <c r="AP58" s="63"/>
      <c r="AQ58" s="63"/>
      <c r="AR58" s="63"/>
      <c r="AS58" s="63"/>
      <c r="AT58" s="63"/>
      <c r="AU58" s="63"/>
      <c r="AV58" s="63"/>
      <c r="AW58" s="63"/>
      <c r="AX58" s="63"/>
      <c r="AY58" s="63"/>
      <c r="AZ58" s="63"/>
      <c r="BA58" s="63"/>
      <c r="BB58" s="63"/>
      <c r="BC58" s="63"/>
    </row>
    <row r="59" spans="1:55">
      <c r="A59" s="63"/>
      <c r="B59" s="151"/>
      <c r="C59" s="151"/>
      <c r="D59" s="151"/>
      <c r="E59" s="151"/>
      <c r="F59" s="151"/>
      <c r="G59" s="151"/>
      <c r="H59" s="151"/>
      <c r="I59" s="151"/>
      <c r="J59" s="63"/>
      <c r="K59" s="63"/>
      <c r="T59" s="2" t="s">
        <v>73</v>
      </c>
      <c r="U59" s="54" t="s">
        <v>131</v>
      </c>
      <c r="AH59" s="63"/>
      <c r="AI59" s="63"/>
      <c r="AJ59" s="63"/>
      <c r="AK59" s="63"/>
      <c r="AL59" s="63"/>
      <c r="AM59" s="63"/>
      <c r="AN59" s="63"/>
      <c r="AO59" s="63"/>
      <c r="AP59" s="63"/>
      <c r="AQ59" s="63"/>
      <c r="AR59" s="63"/>
      <c r="AS59" s="63"/>
      <c r="AT59" s="63"/>
      <c r="AU59" s="63"/>
      <c r="AV59" s="63"/>
      <c r="AW59" s="63"/>
      <c r="AX59" s="63"/>
      <c r="AY59" s="63"/>
      <c r="AZ59" s="63"/>
      <c r="BA59" s="63"/>
      <c r="BB59" s="63"/>
      <c r="BC59" s="63"/>
    </row>
    <row r="60" spans="1:55">
      <c r="A60" s="63"/>
      <c r="B60" s="151"/>
      <c r="C60" s="152"/>
      <c r="D60" s="152"/>
      <c r="E60" s="151"/>
      <c r="F60" s="151"/>
      <c r="G60" s="151"/>
      <c r="H60" s="151"/>
      <c r="I60" s="151"/>
      <c r="J60" s="63"/>
      <c r="K60" s="63"/>
      <c r="T60" s="2" t="s">
        <v>68</v>
      </c>
      <c r="U60" s="54" t="s">
        <v>132</v>
      </c>
      <c r="AH60" s="63"/>
      <c r="AI60" s="63"/>
      <c r="AJ60" s="63"/>
      <c r="AK60" s="63"/>
      <c r="AL60" s="63"/>
      <c r="AM60" s="63"/>
      <c r="AN60" s="63"/>
      <c r="AO60" s="63"/>
      <c r="AP60" s="63"/>
      <c r="AQ60" s="63"/>
      <c r="AR60" s="63"/>
      <c r="AS60" s="63"/>
      <c r="AT60" s="63"/>
      <c r="AU60" s="63"/>
      <c r="AV60" s="63"/>
      <c r="AW60" s="63"/>
      <c r="AX60" s="63"/>
      <c r="AY60" s="63"/>
      <c r="AZ60" s="63"/>
      <c r="BA60" s="63"/>
      <c r="BB60" s="63"/>
      <c r="BC60" s="63"/>
    </row>
    <row r="61" spans="1:55">
      <c r="A61" s="63"/>
      <c r="B61" s="151"/>
      <c r="C61" s="152"/>
      <c r="D61" s="152"/>
      <c r="E61" s="151"/>
      <c r="F61" s="151"/>
      <c r="G61" s="151"/>
      <c r="H61" s="151"/>
      <c r="I61" s="151"/>
      <c r="J61" s="63"/>
      <c r="K61" s="63"/>
      <c r="T61" s="2" t="s">
        <v>69</v>
      </c>
      <c r="U61" s="54" t="s">
        <v>133</v>
      </c>
      <c r="AH61" s="63"/>
      <c r="AI61" s="63"/>
      <c r="AJ61" s="63"/>
      <c r="AK61" s="63"/>
      <c r="AL61" s="63"/>
      <c r="AM61" s="63"/>
      <c r="AN61" s="63"/>
      <c r="AO61" s="63"/>
      <c r="AP61" s="63"/>
      <c r="AQ61" s="63"/>
      <c r="AR61" s="63"/>
      <c r="AS61" s="63"/>
      <c r="AT61" s="63"/>
      <c r="AU61" s="63"/>
      <c r="AV61" s="63"/>
      <c r="AW61" s="63"/>
      <c r="AX61" s="63"/>
      <c r="AY61" s="63"/>
      <c r="AZ61" s="63"/>
      <c r="BA61" s="63"/>
      <c r="BB61" s="63"/>
      <c r="BC61" s="63"/>
    </row>
    <row r="62" spans="1:55">
      <c r="A62" s="63"/>
      <c r="B62" s="151"/>
      <c r="C62" s="152"/>
      <c r="D62" s="152"/>
      <c r="E62" s="151"/>
      <c r="F62" s="151"/>
      <c r="G62" s="151"/>
      <c r="H62" s="151"/>
      <c r="I62" s="151"/>
      <c r="J62" s="63"/>
      <c r="K62" s="63"/>
      <c r="T62" s="2" t="s">
        <v>134</v>
      </c>
      <c r="U62" s="54" t="s">
        <v>135</v>
      </c>
      <c r="AH62" s="63"/>
      <c r="AI62" s="63"/>
      <c r="AJ62" s="63"/>
      <c r="AK62" s="63"/>
      <c r="AL62" s="63"/>
      <c r="AM62" s="63"/>
      <c r="AN62" s="63"/>
      <c r="AO62" s="63"/>
      <c r="AP62" s="63"/>
      <c r="AQ62" s="63"/>
      <c r="AR62" s="63"/>
      <c r="AS62" s="63"/>
      <c r="AT62" s="63"/>
      <c r="AU62" s="63"/>
      <c r="AV62" s="63"/>
      <c r="AW62" s="63"/>
      <c r="AX62" s="63"/>
      <c r="AY62" s="63"/>
      <c r="AZ62" s="63"/>
      <c r="BA62" s="63"/>
      <c r="BB62" s="63"/>
      <c r="BC62" s="63"/>
    </row>
    <row r="63" spans="1:55">
      <c r="A63" s="63"/>
      <c r="B63" s="151"/>
      <c r="C63" s="152"/>
      <c r="D63" s="152"/>
      <c r="E63" s="151"/>
      <c r="F63" s="151"/>
      <c r="G63" s="151"/>
      <c r="H63" s="151"/>
      <c r="I63" s="151"/>
      <c r="J63" s="63"/>
      <c r="K63" s="63"/>
      <c r="T63" s="2" t="s">
        <v>136</v>
      </c>
      <c r="U63" s="54" t="s">
        <v>137</v>
      </c>
      <c r="AH63" s="63"/>
      <c r="AI63" s="63"/>
      <c r="AJ63" s="63"/>
      <c r="AK63" s="63"/>
      <c r="AL63" s="63"/>
      <c r="AM63" s="63"/>
      <c r="AN63" s="63"/>
      <c r="AO63" s="63"/>
      <c r="AP63" s="63"/>
      <c r="AQ63" s="63"/>
      <c r="AR63" s="63"/>
      <c r="AS63" s="63"/>
      <c r="AT63" s="63"/>
      <c r="AU63" s="63"/>
      <c r="AV63" s="63"/>
      <c r="AW63" s="63"/>
      <c r="AX63" s="63"/>
      <c r="AY63" s="63"/>
      <c r="AZ63" s="63"/>
      <c r="BA63" s="63"/>
      <c r="BB63" s="63"/>
      <c r="BC63" s="63"/>
    </row>
    <row r="64" spans="1:55">
      <c r="A64" s="63"/>
      <c r="B64" s="194"/>
      <c r="C64" s="152"/>
      <c r="D64" s="152"/>
      <c r="E64" s="151"/>
      <c r="F64" s="151"/>
      <c r="G64" s="151"/>
      <c r="H64" s="151"/>
      <c r="I64" s="151"/>
      <c r="J64" s="63"/>
      <c r="K64" s="63"/>
      <c r="T64" s="2" t="s">
        <v>138</v>
      </c>
      <c r="U64" s="54" t="s">
        <v>139</v>
      </c>
      <c r="AH64" s="63"/>
      <c r="AI64" s="63"/>
      <c r="AJ64" s="63"/>
      <c r="AK64" s="63"/>
      <c r="AL64" s="63"/>
      <c r="AM64" s="63"/>
      <c r="AN64" s="63"/>
      <c r="AO64" s="63"/>
      <c r="AP64" s="63"/>
      <c r="AQ64" s="63"/>
      <c r="AR64" s="63"/>
      <c r="AS64" s="63"/>
      <c r="AT64" s="63"/>
      <c r="AU64" s="63"/>
      <c r="AV64" s="63"/>
      <c r="AW64" s="63"/>
      <c r="AX64" s="63"/>
      <c r="AY64" s="63"/>
      <c r="AZ64" s="63"/>
      <c r="BA64" s="63"/>
      <c r="BB64" s="63"/>
      <c r="BC64" s="63"/>
    </row>
    <row r="65" spans="1:55">
      <c r="A65" s="63"/>
      <c r="B65" s="151"/>
      <c r="C65" s="152"/>
      <c r="D65" s="152"/>
      <c r="E65" s="151"/>
      <c r="F65" s="153"/>
      <c r="G65" s="153"/>
      <c r="H65" s="153"/>
      <c r="I65" s="153"/>
      <c r="J65" s="63"/>
      <c r="K65" s="63"/>
      <c r="T65" s="2" t="s">
        <v>140</v>
      </c>
      <c r="U65" s="54" t="s">
        <v>141</v>
      </c>
      <c r="AH65" s="63"/>
      <c r="AI65" s="63"/>
      <c r="AJ65" s="63"/>
      <c r="AK65" s="63"/>
      <c r="AL65" s="63"/>
      <c r="AM65" s="63"/>
      <c r="AN65" s="63"/>
      <c r="AO65" s="63"/>
      <c r="AP65" s="63"/>
      <c r="AQ65" s="63"/>
      <c r="AR65" s="63"/>
      <c r="AS65" s="63"/>
      <c r="AT65" s="63"/>
      <c r="AU65" s="63"/>
      <c r="AV65" s="63"/>
      <c r="AW65" s="63"/>
      <c r="AX65" s="63"/>
      <c r="AY65" s="63"/>
      <c r="AZ65" s="63"/>
      <c r="BA65" s="63"/>
      <c r="BB65" s="63"/>
      <c r="BC65" s="63"/>
    </row>
    <row r="66" spans="1:55">
      <c r="A66" s="63"/>
      <c r="B66" s="151"/>
      <c r="C66" s="152"/>
      <c r="D66" s="152"/>
      <c r="E66" s="151"/>
      <c r="F66" s="153"/>
      <c r="G66" s="153"/>
      <c r="H66" s="153"/>
      <c r="I66" s="153"/>
      <c r="J66" s="63"/>
      <c r="K66" s="63"/>
      <c r="T66" s="2" t="s">
        <v>142</v>
      </c>
      <c r="U66" s="54" t="s">
        <v>143</v>
      </c>
    </row>
    <row r="67" spans="1:55">
      <c r="A67" s="63"/>
      <c r="B67" s="153"/>
      <c r="C67" s="195"/>
      <c r="D67" s="195"/>
      <c r="E67" s="151"/>
      <c r="F67" s="153"/>
      <c r="G67" s="153"/>
      <c r="H67" s="153"/>
      <c r="I67" s="153"/>
      <c r="J67" s="63"/>
      <c r="K67" s="63"/>
      <c r="T67" s="2" t="s">
        <v>144</v>
      </c>
      <c r="U67" s="54" t="s">
        <v>145</v>
      </c>
    </row>
    <row r="68" spans="1:55">
      <c r="A68" s="63"/>
      <c r="B68" s="153"/>
      <c r="C68" s="195"/>
      <c r="D68" s="195"/>
      <c r="E68" s="151"/>
      <c r="F68" s="153"/>
      <c r="G68" s="153"/>
      <c r="H68" s="153"/>
      <c r="I68" s="153"/>
      <c r="J68" s="63"/>
      <c r="K68" s="63"/>
      <c r="T68" s="2" t="s">
        <v>146</v>
      </c>
      <c r="U68" s="54" t="s">
        <v>147</v>
      </c>
    </row>
    <row r="69" spans="1:55">
      <c r="A69" s="63"/>
      <c r="B69" s="153"/>
      <c r="C69" s="195"/>
      <c r="D69" s="195"/>
      <c r="E69" s="151"/>
      <c r="F69" s="153"/>
      <c r="G69" s="153"/>
      <c r="H69" s="153"/>
      <c r="I69" s="153"/>
      <c r="J69" s="63"/>
      <c r="K69" s="63"/>
    </row>
    <row r="70" spans="1:55">
      <c r="A70" s="63"/>
      <c r="B70" s="153"/>
      <c r="C70" s="195"/>
      <c r="D70" s="195"/>
      <c r="E70" s="151"/>
      <c r="F70" s="153"/>
      <c r="G70" s="153"/>
      <c r="H70" s="153"/>
      <c r="I70" s="153"/>
      <c r="J70" s="63"/>
      <c r="K70" s="63"/>
      <c r="T70" s="2" t="s">
        <v>148</v>
      </c>
      <c r="U70" s="54" t="s">
        <v>149</v>
      </c>
    </row>
    <row r="71" spans="1:55">
      <c r="A71" s="63"/>
      <c r="B71" s="153"/>
      <c r="C71" s="195"/>
      <c r="D71" s="195"/>
      <c r="E71" s="153"/>
      <c r="F71" s="153"/>
      <c r="G71" s="153"/>
      <c r="H71" s="153"/>
      <c r="I71" s="153"/>
    </row>
    <row r="72" spans="1:55">
      <c r="B72" s="153"/>
      <c r="C72" s="195"/>
      <c r="D72" s="195"/>
      <c r="E72" s="153"/>
      <c r="F72" s="153"/>
      <c r="G72" s="153"/>
      <c r="H72" s="153"/>
      <c r="I72" s="153"/>
    </row>
    <row r="73" spans="1:55">
      <c r="B73" s="153"/>
      <c r="C73" s="195"/>
      <c r="D73" s="195"/>
      <c r="E73" s="153"/>
      <c r="F73" s="153"/>
      <c r="G73" s="153"/>
      <c r="H73" s="153"/>
      <c r="I73" s="153"/>
      <c r="T73" s="2" t="s">
        <v>150</v>
      </c>
      <c r="U73" s="54" t="s">
        <v>151</v>
      </c>
    </row>
    <row r="74" spans="1:55">
      <c r="B74" s="153"/>
      <c r="C74" s="195"/>
      <c r="D74" s="195"/>
      <c r="E74" s="153"/>
      <c r="F74" s="153"/>
      <c r="G74" s="153"/>
      <c r="H74" s="153"/>
      <c r="I74" s="153"/>
      <c r="T74" s="2" t="s">
        <v>152</v>
      </c>
      <c r="U74" s="54" t="s">
        <v>153</v>
      </c>
    </row>
    <row r="75" spans="1:55">
      <c r="B75" s="153"/>
      <c r="C75" s="195"/>
      <c r="D75" s="195"/>
      <c r="E75" s="153"/>
      <c r="F75" s="153"/>
      <c r="G75" s="153"/>
      <c r="H75" s="153"/>
      <c r="I75" s="153"/>
      <c r="T75" s="2" t="s">
        <v>154</v>
      </c>
      <c r="U75" s="54" t="s">
        <v>155</v>
      </c>
    </row>
    <row r="76" spans="1:55">
      <c r="B76" s="153"/>
      <c r="C76" s="195"/>
      <c r="D76" s="195"/>
      <c r="E76" s="153"/>
      <c r="F76" s="153"/>
      <c r="G76" s="153"/>
      <c r="H76" s="153"/>
      <c r="I76" s="153"/>
    </row>
    <row r="77" spans="1:55">
      <c r="B77" s="153"/>
      <c r="C77" s="195"/>
      <c r="D77" s="195"/>
      <c r="E77" s="153"/>
      <c r="F77" s="153"/>
      <c r="G77" s="153"/>
      <c r="H77" s="153"/>
      <c r="I77" s="153"/>
      <c r="T77" s="2" t="s">
        <v>156</v>
      </c>
      <c r="U77" s="2" t="s">
        <v>157</v>
      </c>
    </row>
    <row r="78" spans="1:55">
      <c r="B78" s="153"/>
      <c r="C78" s="195"/>
      <c r="D78" s="195"/>
      <c r="E78" s="153"/>
      <c r="F78" s="153"/>
      <c r="G78" s="153"/>
      <c r="H78" s="153"/>
      <c r="I78" s="153"/>
      <c r="T78" s="2" t="s">
        <v>158</v>
      </c>
      <c r="U78" s="54" t="s">
        <v>159</v>
      </c>
    </row>
    <row r="79" spans="1:55">
      <c r="B79" s="153"/>
      <c r="C79" s="195"/>
      <c r="D79" s="195"/>
      <c r="E79" s="153"/>
      <c r="F79" s="153"/>
      <c r="G79" s="153"/>
      <c r="H79" s="153"/>
      <c r="I79" s="153"/>
      <c r="T79" s="2" t="s">
        <v>73</v>
      </c>
      <c r="U79" s="54" t="s">
        <v>131</v>
      </c>
    </row>
    <row r="80" spans="1:55">
      <c r="B80" s="153"/>
      <c r="C80" s="195"/>
      <c r="D80" s="195"/>
      <c r="E80" s="153"/>
      <c r="F80" s="153"/>
      <c r="G80" s="153"/>
      <c r="H80" s="153"/>
      <c r="I80" s="153"/>
      <c r="T80" s="2" t="s">
        <v>69</v>
      </c>
      <c r="U80" s="54" t="s">
        <v>160</v>
      </c>
    </row>
    <row r="81" spans="2:21">
      <c r="B81" s="153"/>
      <c r="C81" s="195"/>
      <c r="D81" s="195"/>
      <c r="E81" s="153"/>
      <c r="F81" s="153"/>
      <c r="G81" s="153"/>
      <c r="H81" s="153"/>
      <c r="I81" s="153"/>
      <c r="T81" s="2" t="s">
        <v>71</v>
      </c>
      <c r="U81" s="54" t="s">
        <v>72</v>
      </c>
    </row>
    <row r="82" spans="2:21">
      <c r="B82" s="153"/>
      <c r="C82" s="195"/>
      <c r="D82" s="195"/>
      <c r="E82" s="153"/>
      <c r="F82" s="153"/>
      <c r="G82" s="153"/>
      <c r="H82" s="153"/>
      <c r="I82" s="153"/>
      <c r="T82" s="2" t="s">
        <v>161</v>
      </c>
      <c r="U82" s="2" t="s">
        <v>162</v>
      </c>
    </row>
    <row r="83" spans="2:21">
      <c r="B83" s="153"/>
      <c r="C83" s="195"/>
      <c r="D83" s="195"/>
      <c r="E83" s="153"/>
      <c r="F83" s="153"/>
      <c r="G83" s="153"/>
      <c r="H83" s="153"/>
      <c r="I83" s="153"/>
      <c r="T83" s="2" t="s">
        <v>125</v>
      </c>
      <c r="U83" s="2" t="s">
        <v>126</v>
      </c>
    </row>
    <row r="84" spans="2:21">
      <c r="B84" s="153"/>
      <c r="C84" s="195"/>
      <c r="D84" s="195"/>
      <c r="E84" s="153"/>
      <c r="F84" s="153"/>
      <c r="G84" s="153"/>
      <c r="H84" s="153"/>
      <c r="I84" s="153"/>
      <c r="T84" s="2" t="s">
        <v>127</v>
      </c>
      <c r="U84" s="2" t="s">
        <v>128</v>
      </c>
    </row>
    <row r="85" spans="2:21">
      <c r="B85" s="153"/>
      <c r="C85" s="195"/>
      <c r="D85" s="195"/>
      <c r="E85" s="153"/>
      <c r="F85" s="153"/>
      <c r="G85" s="153"/>
      <c r="H85" s="153"/>
      <c r="I85" s="153"/>
    </row>
    <row r="86" spans="2:21">
      <c r="B86" s="153"/>
      <c r="C86" s="195"/>
      <c r="D86" s="195"/>
      <c r="E86" s="153"/>
      <c r="F86" s="153"/>
      <c r="G86" s="153"/>
      <c r="H86" s="153"/>
      <c r="I86" s="153"/>
      <c r="T86" s="2" t="s">
        <v>163</v>
      </c>
      <c r="U86" s="64" t="s">
        <v>164</v>
      </c>
    </row>
    <row r="87" spans="2:21">
      <c r="B87" s="153"/>
      <c r="C87" s="195"/>
      <c r="D87" s="195"/>
      <c r="E87" s="153"/>
      <c r="F87" s="153"/>
      <c r="G87" s="153"/>
      <c r="H87" s="153"/>
      <c r="I87" s="153"/>
      <c r="T87" s="2" t="s">
        <v>165</v>
      </c>
      <c r="U87" s="2" t="s">
        <v>166</v>
      </c>
    </row>
    <row r="88" spans="2:21">
      <c r="B88" s="153"/>
      <c r="C88" s="195"/>
      <c r="D88" s="195"/>
      <c r="E88" s="153"/>
      <c r="F88" s="153"/>
      <c r="G88" s="153"/>
      <c r="H88" s="153"/>
      <c r="I88" s="153"/>
    </row>
    <row r="89" spans="2:21">
      <c r="B89" s="153"/>
      <c r="C89" s="195"/>
      <c r="D89" s="195"/>
      <c r="E89" s="153"/>
      <c r="F89" s="153"/>
      <c r="G89" s="153"/>
      <c r="H89" s="153"/>
      <c r="I89" s="153"/>
    </row>
    <row r="90" spans="2:21">
      <c r="B90" s="153"/>
      <c r="C90" s="195"/>
      <c r="D90" s="195"/>
      <c r="E90" s="153"/>
      <c r="F90" s="153"/>
      <c r="G90" s="153"/>
      <c r="H90" s="153"/>
      <c r="I90" s="153"/>
    </row>
    <row r="91" spans="2:21">
      <c r="B91" s="153"/>
      <c r="C91" s="195"/>
      <c r="D91" s="195"/>
      <c r="E91" s="153"/>
      <c r="F91" s="153"/>
      <c r="G91" s="153"/>
      <c r="H91" s="153"/>
      <c r="I91" s="153"/>
    </row>
    <row r="92" spans="2:21">
      <c r="B92" s="153"/>
      <c r="C92" s="195"/>
      <c r="D92" s="195"/>
      <c r="E92" s="153"/>
      <c r="F92" s="153"/>
      <c r="G92" s="153"/>
      <c r="H92" s="153"/>
      <c r="I92" s="153"/>
      <c r="T92" s="31" t="s">
        <v>167</v>
      </c>
      <c r="U92" s="2" t="s">
        <v>168</v>
      </c>
    </row>
    <row r="93" spans="2:21">
      <c r="B93" s="153"/>
      <c r="C93" s="195"/>
      <c r="D93" s="195"/>
      <c r="E93" s="153"/>
      <c r="F93" s="153"/>
      <c r="G93" s="153"/>
      <c r="H93" s="153"/>
      <c r="I93" s="153"/>
      <c r="T93" s="1" t="s">
        <v>169</v>
      </c>
      <c r="U93" s="2" t="s">
        <v>170</v>
      </c>
    </row>
    <row r="94" spans="2:21">
      <c r="B94" s="153"/>
      <c r="C94" s="195"/>
      <c r="D94" s="195"/>
      <c r="E94" s="153"/>
      <c r="F94" s="153"/>
      <c r="G94" s="153"/>
      <c r="H94" s="153"/>
      <c r="I94" s="153"/>
      <c r="T94" s="1" t="s">
        <v>21</v>
      </c>
      <c r="U94" s="2" t="s">
        <v>171</v>
      </c>
    </row>
    <row r="95" spans="2:21">
      <c r="B95" s="153"/>
      <c r="C95" s="195"/>
      <c r="D95" s="195"/>
      <c r="E95" s="153"/>
      <c r="F95" s="153"/>
      <c r="G95" s="153"/>
      <c r="H95" s="153"/>
      <c r="I95" s="153"/>
      <c r="T95" s="1" t="s">
        <v>22</v>
      </c>
      <c r="U95" s="2" t="s">
        <v>172</v>
      </c>
    </row>
    <row r="96" spans="2:21">
      <c r="B96" s="153"/>
      <c r="C96" s="195"/>
      <c r="D96" s="195"/>
      <c r="E96" s="153"/>
      <c r="F96" s="153"/>
      <c r="G96" s="153"/>
      <c r="H96" s="153"/>
      <c r="I96" s="153"/>
      <c r="T96" s="1" t="s">
        <v>173</v>
      </c>
      <c r="U96" s="2" t="s">
        <v>174</v>
      </c>
    </row>
    <row r="97" spans="2:21">
      <c r="B97" s="153"/>
      <c r="C97" s="195"/>
      <c r="D97" s="195"/>
      <c r="E97" s="153"/>
      <c r="F97" s="153"/>
      <c r="G97" s="153"/>
      <c r="H97" s="153"/>
      <c r="I97" s="153"/>
      <c r="T97" s="1" t="s">
        <v>175</v>
      </c>
      <c r="U97" s="2" t="s">
        <v>176</v>
      </c>
    </row>
    <row r="98" spans="2:21">
      <c r="B98" s="153"/>
      <c r="C98" s="195"/>
      <c r="D98" s="195"/>
      <c r="E98" s="153"/>
      <c r="F98" s="153"/>
      <c r="G98" s="153"/>
      <c r="H98" s="153"/>
      <c r="I98" s="153"/>
    </row>
    <row r="99" spans="2:21">
      <c r="B99" s="153"/>
      <c r="C99" s="195"/>
      <c r="D99" s="195"/>
      <c r="E99" s="153"/>
      <c r="F99" s="153"/>
      <c r="G99" s="153"/>
      <c r="H99" s="153"/>
      <c r="I99" s="153"/>
      <c r="T99" s="2" t="s">
        <v>177</v>
      </c>
      <c r="U99" s="2" t="s">
        <v>178</v>
      </c>
    </row>
    <row r="100" spans="2:21">
      <c r="B100" s="153"/>
      <c r="C100" s="195"/>
      <c r="D100" s="195"/>
      <c r="E100" s="153"/>
      <c r="F100" s="153"/>
      <c r="G100" s="153"/>
      <c r="H100" s="153"/>
      <c r="I100" s="153"/>
    </row>
    <row r="101" spans="2:21">
      <c r="T101" s="2" t="s">
        <v>179</v>
      </c>
      <c r="U101" s="2" t="s">
        <v>180</v>
      </c>
    </row>
    <row r="102" spans="2:21">
      <c r="T102" s="2" t="s">
        <v>181</v>
      </c>
      <c r="U102" s="2" t="s">
        <v>182</v>
      </c>
    </row>
    <row r="103" spans="2:21">
      <c r="T103" s="2" t="s">
        <v>183</v>
      </c>
      <c r="U103" s="2" t="s">
        <v>184</v>
      </c>
    </row>
    <row r="104" spans="2:21">
      <c r="T104" s="2" t="s">
        <v>185</v>
      </c>
      <c r="U104" s="2" t="s">
        <v>186</v>
      </c>
    </row>
    <row r="105" spans="2:21">
      <c r="T105" s="2" t="s">
        <v>187</v>
      </c>
      <c r="U105" s="2" t="s">
        <v>188</v>
      </c>
    </row>
    <row r="107" spans="2:21">
      <c r="T107" s="2" t="s">
        <v>189</v>
      </c>
      <c r="U107" s="2" t="s">
        <v>190</v>
      </c>
    </row>
    <row r="108" spans="2:21">
      <c r="T108" s="2" t="s">
        <v>191</v>
      </c>
      <c r="U108" s="2" t="s">
        <v>192</v>
      </c>
    </row>
    <row r="109" spans="2:21">
      <c r="T109" s="2" t="s">
        <v>193</v>
      </c>
      <c r="U109" s="2" t="s">
        <v>194</v>
      </c>
    </row>
    <row r="110" spans="2:21">
      <c r="T110" s="2" t="s">
        <v>195</v>
      </c>
      <c r="U110" s="2" t="s">
        <v>196</v>
      </c>
    </row>
    <row r="111" spans="2:21">
      <c r="T111" s="2" t="s">
        <v>197</v>
      </c>
      <c r="U111" s="2" t="s">
        <v>198</v>
      </c>
    </row>
    <row r="112" spans="2:21">
      <c r="T112" s="2" t="str">
        <f>"EU-bidrag för OH (indirekta kostnader)"&amp;" "&amp;G16*100&amp;" "&amp;"%"</f>
        <v>EU-bidrag för OH (indirekta kostnader) 25 %</v>
      </c>
      <c r="U112" s="2" t="str">
        <f>"EU-contribution for indirect costs"&amp;" "&amp;G16*100&amp;" "&amp;"%"</f>
        <v>EU-contribution for indirect costs 25 %</v>
      </c>
    </row>
  </sheetData>
  <sheetProtection algorithmName="SHA-512" hashValue="jfPtHgz39sowWhHcaN3drMph6NetCjPhUQGRn9mNgPl/5brcxUZZMOimy8UircEy1QXqqoCutrSxhGpwQFxSsQ==" saltValue="1aknhYhAWbkmrVf5RgmKzg==" spinCount="100000" sheet="1" objects="1" scenarios="1"/>
  <mergeCells count="8">
    <mergeCell ref="H20:H23"/>
    <mergeCell ref="F22:F23"/>
    <mergeCell ref="G22:G23"/>
    <mergeCell ref="C41:D41"/>
    <mergeCell ref="B7:K7"/>
    <mergeCell ref="F38:F39"/>
    <mergeCell ref="G38:G39"/>
    <mergeCell ref="C14:D16"/>
  </mergeCells>
  <conditionalFormatting sqref="B8:D13">
    <cfRule type="expression" dxfId="30" priority="2">
      <formula>$H$5="Nej"</formula>
    </cfRule>
  </conditionalFormatting>
  <conditionalFormatting sqref="B13:D13">
    <cfRule type="expression" dxfId="29" priority="3">
      <formula>$H$4&lt;&gt;"D05"</formula>
    </cfRule>
  </conditionalFormatting>
  <conditionalFormatting sqref="F6">
    <cfRule type="expression" dxfId="28" priority="5">
      <formula>$H$5="Nej"</formula>
    </cfRule>
  </conditionalFormatting>
  <conditionalFormatting sqref="G41 F41:F42">
    <cfRule type="expression" dxfId="27" priority="1">
      <formula>$C$19&gt;1</formula>
    </cfRule>
  </conditionalFormatting>
  <conditionalFormatting sqref="T92:T97">
    <cfRule type="expression" dxfId="26" priority="7">
      <formula>$G$15="Nej"</formula>
    </cfRule>
  </conditionalFormatting>
  <dataValidations count="2">
    <dataValidation type="list" allowBlank="1" showInputMessage="1" showErrorMessage="1" sqref="H2" xr:uid="{B668146B-918D-4B27-B9FC-B5DCB53AEE93}">
      <formula1>$AC$1:$AC$2</formula1>
    </dataValidation>
    <dataValidation type="list" allowBlank="1" showInputMessage="1" showErrorMessage="1" sqref="H3" xr:uid="{9762D7CE-0061-47AE-A45B-9C5AFE1D719B}">
      <formula1>$O$2:$O$3</formula1>
    </dataValidation>
  </dataValidations>
  <pageMargins left="0.7" right="0.7" top="0.75" bottom="0.75" header="0.3" footer="0.3"/>
  <pageSetup paperSize="9" scale="56" orientation="landscape" r:id="rId1"/>
  <headerFooter>
    <oddHeader xml:space="preserve">&amp;R&amp;"Calibri"&amp;8&amp;K000000 Begränsad delning&amp;1#_x000D_&amp;"Calibri"&amp;11&amp;K0000002016-01-11
</oddHeader>
  </headerFooter>
  <legacyDrawing r:id="rId2"/>
  <extLst>
    <ext xmlns:x14="http://schemas.microsoft.com/office/spreadsheetml/2009/9/main" uri="{78C0D931-6437-407d-A8EE-F0AAD7539E65}">
      <x14:conditionalFormattings>
        <x14:conditionalFormatting xmlns:xm="http://schemas.microsoft.com/office/excel/2006/main">
          <x14:cfRule type="expression" priority="8" id="{E46DC745-E000-4A69-9C39-DF9211508798}">
            <xm:f>Inställningar!$D$8="Nej"</xm:f>
            <x14:dxf>
              <font>
                <color theme="0"/>
              </font>
              <fill>
                <patternFill>
                  <bgColor theme="0"/>
                </patternFill>
              </fill>
            </x14:dxf>
          </x14:cfRule>
          <xm:sqref>F6</xm:sqref>
        </x14:conditionalFormatting>
        <x14:conditionalFormatting xmlns:xm="http://schemas.microsoft.com/office/excel/2006/main">
          <x14:cfRule type="expression" priority="6" id="{608816BA-26C4-4AE8-99BC-BF5B4807F59D}">
            <xm:f>Inställningar!$I$4&lt;&gt;"EU31"</xm:f>
            <x14:dxf>
              <font>
                <color theme="0"/>
              </font>
              <fill>
                <patternFill>
                  <bgColor theme="0"/>
                </patternFill>
              </fill>
            </x14:dxf>
          </x14:cfRule>
          <xm:sqref>F15:G15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4291D-E155-4EB8-84D0-D2D9DCE06F83}">
  <sheetPr>
    <tabColor theme="0" tint="-0.249977111117893"/>
  </sheetPr>
  <dimension ref="A1:AB368"/>
  <sheetViews>
    <sheetView showGridLines="0" topLeftCell="A3" workbookViewId="0">
      <selection activeCell="G11" sqref="G11"/>
    </sheetView>
  </sheetViews>
  <sheetFormatPr defaultRowHeight="15"/>
  <sheetData>
    <row r="1" spans="1:28">
      <c r="A1" s="68" t="s">
        <v>0</v>
      </c>
      <c r="B1" s="66"/>
      <c r="C1" s="66"/>
      <c r="D1" s="66"/>
      <c r="E1" s="66"/>
      <c r="F1" s="66"/>
      <c r="G1" s="66"/>
      <c r="H1" s="66"/>
      <c r="I1" s="66"/>
      <c r="J1" s="66"/>
      <c r="K1" s="66"/>
      <c r="L1" s="66"/>
      <c r="M1" s="66"/>
      <c r="N1" s="66"/>
      <c r="O1" s="66"/>
      <c r="P1" s="66"/>
      <c r="Q1" s="66"/>
      <c r="R1" s="66"/>
      <c r="S1" s="66"/>
      <c r="T1" s="66"/>
      <c r="U1" s="66"/>
      <c r="V1" s="66"/>
      <c r="W1" s="66"/>
      <c r="X1" s="66"/>
      <c r="Y1" s="66"/>
      <c r="Z1" s="66"/>
      <c r="AA1" s="66"/>
      <c r="AB1" s="66"/>
    </row>
    <row r="2" spans="1:28" ht="33.75">
      <c r="A2" s="69" t="s">
        <v>2</v>
      </c>
      <c r="B2" s="66"/>
      <c r="C2" s="66"/>
      <c r="D2" s="66"/>
      <c r="E2" s="66"/>
      <c r="F2" s="66"/>
      <c r="G2" s="66"/>
      <c r="H2" s="66"/>
      <c r="I2" s="66"/>
      <c r="J2" s="66"/>
      <c r="K2" s="66"/>
      <c r="L2" s="66"/>
      <c r="M2" s="66"/>
      <c r="N2" s="66"/>
      <c r="O2" s="66"/>
      <c r="P2" s="66"/>
      <c r="Q2" s="66"/>
      <c r="R2" s="66"/>
      <c r="S2" s="66"/>
      <c r="T2" s="66"/>
      <c r="U2" s="66"/>
      <c r="V2" s="66"/>
      <c r="W2" s="66"/>
      <c r="X2" s="66"/>
      <c r="Y2" s="66"/>
      <c r="Z2" s="66"/>
      <c r="AA2" s="66"/>
      <c r="AB2" s="66"/>
    </row>
    <row r="3" spans="1:28" ht="147" customHeight="1">
      <c r="A3" s="209" t="s">
        <v>4</v>
      </c>
      <c r="B3" s="210"/>
      <c r="C3" s="210"/>
      <c r="D3" s="210"/>
      <c r="E3" s="210"/>
      <c r="F3" s="210"/>
      <c r="G3" s="210"/>
      <c r="H3" s="210"/>
      <c r="I3" s="210"/>
      <c r="J3" s="210"/>
      <c r="K3" s="210"/>
      <c r="L3" s="210"/>
      <c r="M3" s="210"/>
      <c r="N3" s="210"/>
      <c r="O3" s="210"/>
      <c r="P3" s="210"/>
      <c r="Q3" s="210"/>
      <c r="R3" s="210"/>
      <c r="S3" s="210"/>
      <c r="T3" s="211"/>
      <c r="U3" s="66"/>
      <c r="V3" s="66"/>
      <c r="W3" s="66"/>
      <c r="X3" s="66"/>
      <c r="Y3" s="66"/>
      <c r="Z3" s="66"/>
      <c r="AA3" s="66"/>
      <c r="AB3" s="66"/>
    </row>
    <row r="4" spans="1:28" ht="14.1" customHeight="1">
      <c r="A4" s="212" t="s">
        <v>5</v>
      </c>
      <c r="B4" s="213"/>
      <c r="C4" s="213"/>
      <c r="D4" s="213"/>
      <c r="E4" s="213"/>
      <c r="F4" s="213"/>
      <c r="G4" s="213"/>
      <c r="H4" s="213"/>
      <c r="I4" s="213"/>
      <c r="J4" s="213"/>
      <c r="K4" s="213"/>
      <c r="L4" s="213"/>
      <c r="M4" s="213"/>
      <c r="N4" s="213"/>
      <c r="O4" s="213"/>
      <c r="P4" s="213"/>
      <c r="Q4" s="213"/>
      <c r="R4" s="213"/>
      <c r="S4" s="213"/>
      <c r="T4" s="214"/>
      <c r="U4" s="66"/>
      <c r="V4" s="66"/>
      <c r="W4" s="66"/>
      <c r="X4" s="66"/>
      <c r="Y4" s="66"/>
      <c r="Z4" s="66"/>
      <c r="AA4" s="66"/>
      <c r="AB4" s="66"/>
    </row>
    <row r="5" spans="1:28" ht="14.1" customHeight="1">
      <c r="A5" s="179"/>
      <c r="B5" s="178"/>
      <c r="C5" s="178"/>
      <c r="D5" s="178"/>
      <c r="E5" s="178"/>
      <c r="F5" s="178"/>
      <c r="G5" s="178"/>
      <c r="H5" s="178"/>
      <c r="I5" s="178"/>
      <c r="J5" s="178"/>
      <c r="K5" s="178"/>
      <c r="L5" s="178"/>
      <c r="M5" s="178"/>
      <c r="N5" s="178"/>
      <c r="O5" s="178"/>
      <c r="P5" s="178"/>
      <c r="Q5" s="178"/>
      <c r="R5" s="178"/>
      <c r="S5" s="178"/>
      <c r="T5" s="178"/>
      <c r="U5" s="66"/>
      <c r="V5" s="66"/>
      <c r="W5" s="66"/>
      <c r="X5" s="66"/>
      <c r="Y5" s="66"/>
      <c r="Z5" s="66"/>
      <c r="AA5" s="66"/>
      <c r="AB5" s="66"/>
    </row>
    <row r="6" spans="1:28" ht="24.95" customHeight="1">
      <c r="A6" s="70" t="s">
        <v>6</v>
      </c>
      <c r="B6" s="66"/>
      <c r="C6" s="66"/>
      <c r="D6" s="66"/>
      <c r="E6" s="66"/>
      <c r="F6" s="66"/>
      <c r="G6" s="66"/>
      <c r="H6" s="66"/>
      <c r="I6" s="66"/>
      <c r="J6" s="66"/>
      <c r="K6" s="66"/>
      <c r="L6" s="66"/>
      <c r="M6" s="66"/>
      <c r="N6" s="66"/>
      <c r="O6" s="66"/>
      <c r="P6" s="66"/>
      <c r="Q6" s="66"/>
      <c r="R6" s="66"/>
      <c r="S6" s="66"/>
      <c r="T6" s="66"/>
      <c r="U6" s="66"/>
      <c r="V6" s="66"/>
      <c r="W6" s="66"/>
      <c r="X6" s="66"/>
      <c r="Y6" s="66"/>
      <c r="Z6" s="66"/>
      <c r="AA6" s="66"/>
      <c r="AB6" s="66"/>
    </row>
    <row r="7" spans="1:28" ht="15.75">
      <c r="A7" s="67" t="s">
        <v>199</v>
      </c>
      <c r="B7" s="176"/>
      <c r="C7" s="176"/>
      <c r="D7" s="176"/>
      <c r="E7" s="176"/>
      <c r="F7" s="176"/>
      <c r="G7" s="176"/>
      <c r="H7" s="176"/>
      <c r="I7" s="176"/>
      <c r="J7" s="176"/>
      <c r="K7" s="176"/>
      <c r="L7" s="176"/>
      <c r="M7" s="176"/>
      <c r="N7" s="176"/>
      <c r="O7" s="176"/>
      <c r="P7" s="176"/>
      <c r="Q7" s="176"/>
      <c r="R7" s="66"/>
      <c r="S7" s="66"/>
      <c r="T7" s="66"/>
      <c r="U7" s="66"/>
      <c r="V7" s="66"/>
      <c r="W7" s="66"/>
      <c r="X7" s="66"/>
      <c r="Y7" s="66"/>
      <c r="Z7" s="66"/>
      <c r="AA7" s="66"/>
      <c r="AB7" s="66"/>
    </row>
    <row r="8" spans="1:28" ht="15.75">
      <c r="A8" s="67" t="s">
        <v>8</v>
      </c>
      <c r="B8" s="176"/>
      <c r="C8" s="176"/>
      <c r="D8" s="176"/>
      <c r="E8" s="176"/>
      <c r="F8" s="176"/>
      <c r="G8" s="176"/>
      <c r="H8" s="176"/>
      <c r="I8" s="176"/>
      <c r="J8" s="176"/>
      <c r="K8" s="176"/>
      <c r="L8" s="176"/>
      <c r="M8" s="176"/>
      <c r="N8" s="176"/>
      <c r="O8" s="176"/>
      <c r="P8" s="176"/>
      <c r="Q8" s="176"/>
      <c r="R8" s="66"/>
      <c r="S8" s="66"/>
      <c r="T8" s="66"/>
      <c r="U8" s="66"/>
      <c r="V8" s="66"/>
      <c r="W8" s="66"/>
      <c r="X8" s="66"/>
      <c r="Y8" s="66"/>
      <c r="Z8" s="66"/>
      <c r="AA8" s="66"/>
      <c r="AB8" s="66"/>
    </row>
    <row r="9" spans="1:28" ht="15.75">
      <c r="A9" s="180" t="s">
        <v>9</v>
      </c>
      <c r="B9" s="181"/>
      <c r="C9" s="181"/>
      <c r="D9" s="181"/>
      <c r="E9" s="181"/>
      <c r="F9" s="181"/>
      <c r="G9" s="181"/>
      <c r="H9" s="181"/>
      <c r="I9" s="181"/>
      <c r="J9" s="181"/>
      <c r="K9" s="176"/>
      <c r="L9" s="176"/>
      <c r="M9" s="176"/>
      <c r="N9" s="176"/>
      <c r="O9" s="176"/>
      <c r="P9" s="176"/>
      <c r="Q9" s="176"/>
      <c r="R9" s="66"/>
      <c r="S9" s="66"/>
      <c r="T9" s="66"/>
      <c r="U9" s="66"/>
      <c r="V9" s="66"/>
      <c r="W9" s="66"/>
      <c r="X9" s="66"/>
      <c r="Y9" s="66"/>
      <c r="Z9" s="66"/>
      <c r="AA9" s="66"/>
      <c r="AB9" s="66"/>
    </row>
    <row r="10" spans="1:28" ht="15.75">
      <c r="A10" s="67" t="s">
        <v>200</v>
      </c>
      <c r="B10" s="66"/>
      <c r="C10" s="66"/>
      <c r="D10" s="66"/>
      <c r="E10" s="66"/>
      <c r="F10" s="66"/>
      <c r="G10" s="66"/>
      <c r="H10" s="66"/>
      <c r="I10" s="66"/>
      <c r="J10" s="66"/>
      <c r="K10" s="66"/>
      <c r="L10" s="66"/>
      <c r="M10" s="66"/>
      <c r="N10" s="66"/>
      <c r="O10" s="66"/>
      <c r="P10" s="66"/>
      <c r="Q10" s="66"/>
      <c r="R10" s="66"/>
      <c r="S10" s="66"/>
      <c r="T10" s="66"/>
      <c r="U10" s="66"/>
      <c r="V10" s="66"/>
      <c r="W10" s="66"/>
      <c r="X10" s="66"/>
      <c r="Y10" s="66"/>
      <c r="Z10" s="66"/>
      <c r="AA10" s="66"/>
      <c r="AB10" s="66"/>
    </row>
    <row r="11" spans="1:28" ht="27.95" customHeight="1">
      <c r="A11" s="70" t="s">
        <v>201</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row>
    <row r="12" spans="1:28" s="67" customFormat="1" ht="16.5" customHeight="1">
      <c r="A12" s="67" t="s">
        <v>12</v>
      </c>
    </row>
    <row r="13" spans="1:28" s="174" customFormat="1" ht="15.75">
      <c r="A13" s="67" t="s">
        <v>202</v>
      </c>
      <c r="B13" s="176"/>
      <c r="C13" s="176"/>
      <c r="D13" s="176"/>
      <c r="E13" s="176"/>
      <c r="F13" s="176"/>
      <c r="H13" s="176"/>
      <c r="I13" s="176"/>
      <c r="J13" s="176"/>
      <c r="K13" s="176"/>
      <c r="L13" s="176"/>
      <c r="M13" s="176"/>
      <c r="N13" s="176"/>
      <c r="O13" s="176"/>
      <c r="P13" s="176"/>
      <c r="Q13" s="176"/>
      <c r="R13" s="176"/>
      <c r="S13" s="176"/>
      <c r="T13" s="176"/>
      <c r="U13" s="176"/>
      <c r="V13" s="176"/>
      <c r="W13" s="176"/>
      <c r="X13" s="176"/>
      <c r="Y13" s="176"/>
      <c r="Z13" s="176"/>
      <c r="AA13" s="176"/>
      <c r="AB13" s="176"/>
    </row>
    <row r="14" spans="1:28" s="174" customFormat="1" ht="20.100000000000001" customHeight="1">
      <c r="A14" s="171" t="s">
        <v>203</v>
      </c>
    </row>
    <row r="15" spans="1:28" s="174" customFormat="1" ht="14.1" customHeight="1">
      <c r="A15" s="67" t="s">
        <v>204</v>
      </c>
      <c r="B15" s="176"/>
      <c r="C15" s="176"/>
      <c r="D15" s="176"/>
      <c r="E15" s="176"/>
      <c r="F15" s="176"/>
      <c r="G15" s="176"/>
      <c r="H15" s="176"/>
      <c r="I15" s="176"/>
      <c r="J15" s="176"/>
      <c r="K15" s="176"/>
      <c r="L15" s="176"/>
      <c r="M15" s="176"/>
      <c r="N15" s="176"/>
      <c r="O15" s="176"/>
      <c r="P15" s="176"/>
      <c r="Q15" s="176"/>
      <c r="R15" s="176"/>
      <c r="S15" s="176"/>
      <c r="T15" s="176"/>
      <c r="U15" s="176"/>
      <c r="V15" s="176"/>
      <c r="W15" s="176"/>
      <c r="X15" s="176"/>
      <c r="Y15" s="176"/>
      <c r="Z15" s="176"/>
      <c r="AA15" s="176"/>
      <c r="AB15" s="176"/>
    </row>
    <row r="16" spans="1:28" s="174" customFormat="1" ht="14.1" customHeight="1">
      <c r="A16" s="171" t="s">
        <v>205</v>
      </c>
    </row>
    <row r="17" spans="1:28" s="174" customFormat="1" ht="14.1" customHeight="1">
      <c r="A17" s="171" t="s">
        <v>206</v>
      </c>
    </row>
    <row r="18" spans="1:28" s="174" customFormat="1" ht="14.1" customHeight="1">
      <c r="A18" s="171" t="s">
        <v>207</v>
      </c>
    </row>
    <row r="19" spans="1:28" s="174" customFormat="1" ht="14.1" customHeight="1">
      <c r="A19" s="171" t="s">
        <v>208</v>
      </c>
      <c r="X19" s="177"/>
    </row>
    <row r="20" spans="1:28" ht="14.1" customHeight="1">
      <c r="A20" s="174"/>
      <c r="B20" s="174"/>
      <c r="C20" s="174"/>
      <c r="D20" s="174"/>
      <c r="E20" s="174"/>
      <c r="F20" s="174"/>
      <c r="G20" s="174"/>
      <c r="H20" s="174"/>
      <c r="I20" s="174"/>
      <c r="J20" s="174"/>
      <c r="K20" s="174"/>
      <c r="L20" s="174"/>
      <c r="M20" s="174"/>
      <c r="N20" s="174"/>
      <c r="O20" s="177"/>
      <c r="P20" s="177"/>
      <c r="Q20" s="174"/>
      <c r="R20" s="174"/>
      <c r="S20" s="174"/>
      <c r="T20" s="174"/>
      <c r="U20" s="174"/>
      <c r="V20" s="174"/>
      <c r="W20" s="174"/>
    </row>
    <row r="21" spans="1:28" ht="15.75">
      <c r="A21" s="67"/>
      <c r="B21" s="139"/>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row>
    <row r="22" spans="1:28" ht="15.75">
      <c r="A22" s="139"/>
      <c r="B22" s="139"/>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row>
    <row r="23" spans="1:28" ht="15.75">
      <c r="A23" s="140"/>
      <c r="B23" s="141"/>
      <c r="C23" s="62"/>
      <c r="D23" s="63"/>
      <c r="E23" s="63"/>
      <c r="F23" s="66"/>
      <c r="G23" s="66"/>
      <c r="H23" s="66"/>
      <c r="I23" s="66"/>
      <c r="J23" s="66"/>
      <c r="K23" s="66"/>
      <c r="L23" s="66"/>
      <c r="M23" s="66"/>
      <c r="N23" s="66"/>
      <c r="O23" s="66"/>
      <c r="P23" s="66"/>
      <c r="Q23" s="66"/>
      <c r="R23" s="66"/>
      <c r="S23" s="66"/>
      <c r="T23" s="66"/>
      <c r="U23" s="66"/>
      <c r="V23" s="66"/>
      <c r="W23" s="66"/>
      <c r="X23" s="66"/>
      <c r="Y23" s="66"/>
      <c r="Z23" s="66"/>
      <c r="AA23" s="66"/>
      <c r="AB23" s="66"/>
    </row>
    <row r="24" spans="1:28" ht="15.75">
      <c r="A24" s="140"/>
      <c r="B24" s="141"/>
      <c r="C24" s="62"/>
      <c r="D24" s="63"/>
      <c r="E24" s="63"/>
      <c r="F24" s="66"/>
      <c r="G24" s="66"/>
      <c r="H24" s="66"/>
      <c r="I24" s="66"/>
      <c r="J24" s="66"/>
      <c r="K24" s="66"/>
      <c r="L24" s="66"/>
      <c r="M24" s="66"/>
      <c r="N24" s="66"/>
      <c r="O24" s="66"/>
      <c r="P24" s="66"/>
      <c r="Q24" s="66"/>
      <c r="R24" s="66"/>
      <c r="S24" s="66"/>
      <c r="T24" s="66"/>
      <c r="U24" s="66"/>
      <c r="V24" s="66"/>
      <c r="W24" s="66"/>
      <c r="X24" s="66"/>
      <c r="Y24" s="66"/>
      <c r="Z24" s="66"/>
      <c r="AA24" s="66"/>
      <c r="AB24" s="66"/>
    </row>
    <row r="25" spans="1:28" ht="15.75">
      <c r="A25" s="140"/>
      <c r="B25" s="141"/>
      <c r="C25" s="62"/>
      <c r="D25" s="63"/>
      <c r="E25" s="63"/>
      <c r="F25" s="66"/>
      <c r="G25" s="66"/>
      <c r="H25" s="66"/>
      <c r="I25" s="66"/>
      <c r="J25" s="66"/>
      <c r="K25" s="66"/>
      <c r="L25" s="66"/>
      <c r="M25" s="66"/>
      <c r="N25" s="66"/>
      <c r="O25" s="66"/>
      <c r="P25" s="66"/>
      <c r="Q25" s="66"/>
      <c r="R25" s="66"/>
      <c r="S25" s="66"/>
      <c r="T25" s="66"/>
      <c r="U25" s="66"/>
      <c r="V25" s="66"/>
      <c r="W25" s="66"/>
      <c r="X25" s="66"/>
      <c r="Y25" s="66"/>
      <c r="Z25" s="66"/>
      <c r="AA25" s="66"/>
      <c r="AB25" s="66"/>
    </row>
    <row r="26" spans="1:28" ht="15.75">
      <c r="A26" s="140"/>
      <c r="B26" s="141"/>
      <c r="C26" s="62"/>
      <c r="D26" s="63"/>
      <c r="E26" s="63"/>
      <c r="F26" s="66"/>
      <c r="G26" s="66"/>
      <c r="H26" s="66"/>
      <c r="I26" s="66"/>
      <c r="J26" s="66"/>
      <c r="K26" s="66"/>
      <c r="L26" s="66"/>
      <c r="M26" s="66"/>
      <c r="N26" s="66"/>
      <c r="O26" s="66"/>
      <c r="P26" s="66"/>
      <c r="Q26" s="66"/>
      <c r="R26" s="66"/>
      <c r="S26" s="66"/>
      <c r="T26" s="66"/>
      <c r="U26" s="66"/>
      <c r="V26" s="66"/>
      <c r="W26" s="66"/>
      <c r="X26" s="66"/>
      <c r="Y26" s="66"/>
      <c r="Z26" s="66"/>
      <c r="AA26" s="66"/>
      <c r="AB26" s="66"/>
    </row>
    <row r="27" spans="1:28" ht="15.75">
      <c r="A27" s="140"/>
      <c r="B27" s="141"/>
      <c r="C27" s="62"/>
      <c r="D27" s="63"/>
      <c r="E27" s="63"/>
      <c r="F27" s="66"/>
      <c r="G27" s="66"/>
      <c r="H27" s="66"/>
      <c r="I27" s="66"/>
      <c r="J27" s="66"/>
      <c r="K27" s="66"/>
      <c r="L27" s="66"/>
      <c r="M27" s="66"/>
      <c r="N27" s="66"/>
      <c r="O27" s="66"/>
      <c r="P27" s="66"/>
      <c r="Q27" s="66"/>
      <c r="R27" s="66"/>
      <c r="S27" s="66"/>
      <c r="T27" s="66"/>
      <c r="U27" s="66"/>
      <c r="V27" s="66"/>
      <c r="W27" s="66"/>
      <c r="X27" s="66"/>
      <c r="Y27" s="66"/>
      <c r="Z27" s="66"/>
      <c r="AA27" s="66"/>
      <c r="AB27" s="66"/>
    </row>
    <row r="28" spans="1:28" ht="15.75">
      <c r="A28" s="140"/>
      <c r="B28" s="141"/>
      <c r="C28" s="62"/>
      <c r="D28" s="63"/>
      <c r="E28" s="63"/>
      <c r="F28" s="66"/>
      <c r="G28" s="66"/>
      <c r="H28" s="66"/>
      <c r="I28" s="66"/>
      <c r="J28" s="66"/>
      <c r="K28" s="66"/>
      <c r="L28" s="66"/>
      <c r="M28" s="66"/>
      <c r="N28" s="66"/>
      <c r="O28" s="66"/>
      <c r="P28" s="66"/>
      <c r="Q28" s="66"/>
      <c r="R28" s="66"/>
      <c r="S28" s="66"/>
      <c r="T28" s="66"/>
      <c r="U28" s="66"/>
      <c r="V28" s="66"/>
      <c r="W28" s="66"/>
      <c r="X28" s="66"/>
      <c r="Y28" s="66"/>
      <c r="Z28" s="66"/>
      <c r="AA28" s="66"/>
      <c r="AB28" s="66"/>
    </row>
    <row r="29" spans="1:28" ht="15.75">
      <c r="A29" s="142"/>
      <c r="B29" s="141"/>
      <c r="C29" s="62"/>
      <c r="D29" s="63"/>
      <c r="E29" s="63"/>
      <c r="F29" s="66"/>
      <c r="G29" s="66"/>
      <c r="H29" s="66"/>
      <c r="I29" s="66"/>
      <c r="J29" s="66"/>
      <c r="K29" s="66"/>
      <c r="L29" s="66"/>
      <c r="M29" s="66"/>
      <c r="N29" s="66"/>
      <c r="O29" s="66"/>
      <c r="P29" s="66"/>
      <c r="Q29" s="66"/>
      <c r="R29" s="66"/>
      <c r="S29" s="66"/>
      <c r="T29" s="66"/>
      <c r="U29" s="66"/>
      <c r="V29" s="66"/>
      <c r="W29" s="66"/>
      <c r="X29" s="66"/>
      <c r="Y29" s="66"/>
      <c r="Z29" s="66"/>
      <c r="AA29" s="66"/>
      <c r="AB29" s="66"/>
    </row>
    <row r="30" spans="1:28" ht="15.75">
      <c r="A30" s="139"/>
      <c r="B30" s="139"/>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row>
    <row r="31" spans="1:28" ht="15.75">
      <c r="A31" s="139"/>
      <c r="B31" s="139"/>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row>
    <row r="32" spans="1:28" ht="15.75">
      <c r="A32" s="139"/>
      <c r="B32" s="139"/>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row>
    <row r="33" spans="1:28" ht="15.75">
      <c r="A33" s="139"/>
      <c r="B33" s="139"/>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row>
    <row r="34" spans="1:28" ht="15.75">
      <c r="A34" s="139"/>
      <c r="B34" s="139"/>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row>
    <row r="35" spans="1:28" ht="15.75">
      <c r="A35" s="139"/>
      <c r="B35" s="139"/>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row>
    <row r="36" spans="1:28" ht="15.75">
      <c r="A36" s="139"/>
      <c r="B36" s="139"/>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row>
    <row r="37" spans="1:28" ht="15.75">
      <c r="A37" s="139"/>
      <c r="B37" s="139"/>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row>
    <row r="38" spans="1:28" ht="15.75">
      <c r="A38" s="139"/>
      <c r="B38" s="139"/>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row>
    <row r="39" spans="1:28" ht="15.75">
      <c r="A39" s="139"/>
      <c r="B39" s="139"/>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row>
    <row r="40" spans="1:28" ht="15.75">
      <c r="A40" s="139"/>
      <c r="B40" s="139"/>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row>
    <row r="41" spans="1:28" ht="15.75">
      <c r="A41" s="139"/>
      <c r="B41" s="139"/>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row>
    <row r="42" spans="1:28" ht="15.75">
      <c r="A42" s="139"/>
      <c r="B42" s="139"/>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row>
    <row r="43" spans="1:28" ht="15.75">
      <c r="A43" s="139"/>
      <c r="B43" s="139"/>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row>
    <row r="44" spans="1:28" ht="15.75">
      <c r="A44" s="139"/>
      <c r="B44" s="139"/>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row>
    <row r="45" spans="1:28" ht="15.75">
      <c r="A45" s="139"/>
      <c r="B45" s="139"/>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row>
    <row r="46" spans="1:28" ht="15.75">
      <c r="A46" s="139"/>
      <c r="B46" s="139"/>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row>
    <row r="47" spans="1:28">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row>
    <row r="48" spans="1:28">
      <c r="A48" s="66"/>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row>
    <row r="49" spans="1:28">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row>
    <row r="50" spans="1:28">
      <c r="A50" s="66"/>
      <c r="B50" s="66"/>
      <c r="C50" s="66"/>
      <c r="D50" s="66"/>
      <c r="E50" s="66"/>
      <c r="F50" s="66"/>
      <c r="G50" s="66"/>
      <c r="H50" s="66"/>
      <c r="I50" s="66"/>
      <c r="J50" s="66"/>
      <c r="K50" s="66"/>
      <c r="L50" s="66"/>
      <c r="M50" s="66"/>
      <c r="N50" s="66"/>
      <c r="O50" s="66"/>
      <c r="P50" s="66"/>
      <c r="Q50" s="66"/>
      <c r="R50" s="66"/>
      <c r="S50" s="66"/>
      <c r="T50" s="66"/>
      <c r="U50" s="66"/>
      <c r="V50" s="66"/>
      <c r="W50" s="66"/>
      <c r="X50" s="66"/>
      <c r="Y50" s="66"/>
      <c r="Z50" s="66"/>
      <c r="AA50" s="66"/>
      <c r="AB50" s="66"/>
    </row>
    <row r="51" spans="1:28">
      <c r="A51" s="66"/>
      <c r="B51" s="66"/>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row>
    <row r="52" spans="1:28">
      <c r="A52" s="66"/>
      <c r="B52" s="66"/>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row>
    <row r="53" spans="1:28">
      <c r="A53" s="66"/>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row>
    <row r="54" spans="1:28">
      <c r="A54" s="66"/>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row>
    <row r="55" spans="1:28" ht="21">
      <c r="A55" s="70"/>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row>
    <row r="56" spans="1:28" ht="15.75">
      <c r="A56" s="171"/>
      <c r="O56" s="172"/>
    </row>
    <row r="57" spans="1:28" ht="16.5" customHeight="1">
      <c r="A57" s="66"/>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row>
    <row r="58" spans="1:28" ht="15.75">
      <c r="A58" s="171"/>
    </row>
    <row r="59" spans="1:28" ht="15.75">
      <c r="A59" s="171"/>
    </row>
    <row r="60" spans="1:28" ht="15.75">
      <c r="A60" s="171"/>
    </row>
    <row r="61" spans="1:28">
      <c r="A61" s="66"/>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row>
    <row r="62" spans="1:28">
      <c r="A62" s="66"/>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row>
    <row r="63" spans="1:28">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row>
    <row r="64" spans="1:28">
      <c r="A64" s="66"/>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row>
    <row r="65" spans="1:28">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row>
    <row r="66" spans="1:28">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row>
    <row r="67" spans="1:28">
      <c r="A67" s="66"/>
      <c r="B67" s="66"/>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row>
    <row r="68" spans="1:28">
      <c r="A68" s="66"/>
      <c r="B68" s="66"/>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row>
    <row r="69" spans="1:28">
      <c r="A69" s="66"/>
      <c r="B69" s="66"/>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row>
    <row r="70" spans="1:28">
      <c r="A70" s="66"/>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row>
    <row r="71" spans="1:28">
      <c r="A71" s="66"/>
      <c r="B71" s="66"/>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row>
    <row r="72" spans="1:28">
      <c r="A72" s="66"/>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row>
    <row r="73" spans="1:28">
      <c r="A73" s="66"/>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row>
    <row r="74" spans="1:28">
      <c r="A74" s="66"/>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row>
    <row r="75" spans="1:28">
      <c r="A75" s="66"/>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row>
    <row r="76" spans="1:28">
      <c r="A76" s="66"/>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row>
    <row r="77" spans="1:28">
      <c r="A77" s="66"/>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row>
    <row r="78" spans="1:28">
      <c r="A78" s="66"/>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row>
    <row r="79" spans="1:28">
      <c r="A79" s="66"/>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row>
    <row r="80" spans="1:28">
      <c r="A80" s="66"/>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row>
    <row r="81" spans="1:28">
      <c r="A81" s="66"/>
      <c r="B81" s="66"/>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row>
    <row r="82" spans="1:28">
      <c r="A82" s="66"/>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row>
    <row r="83" spans="1:28">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row>
    <row r="84" spans="1:28">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row>
    <row r="85" spans="1:28">
      <c r="A85" s="66"/>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row>
    <row r="86" spans="1:28">
      <c r="A86" s="66"/>
      <c r="B86" s="66"/>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row>
    <row r="87" spans="1:28">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row>
    <row r="88" spans="1:28">
      <c r="A88" s="66"/>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row>
    <row r="89" spans="1:28">
      <c r="A89" s="66"/>
      <c r="B89" s="66"/>
      <c r="C89" s="66"/>
      <c r="D89" s="66"/>
      <c r="E89" s="66"/>
      <c r="F89" s="66"/>
      <c r="G89" s="66"/>
      <c r="H89" s="66"/>
      <c r="I89" s="66"/>
      <c r="J89" s="66"/>
      <c r="K89" s="66"/>
      <c r="L89" s="66"/>
      <c r="M89" s="66"/>
      <c r="N89" s="66"/>
      <c r="O89" s="66"/>
      <c r="P89" s="66"/>
      <c r="Q89" s="66"/>
      <c r="R89" s="66"/>
      <c r="S89" s="66"/>
      <c r="T89" s="66"/>
      <c r="U89" s="66"/>
      <c r="V89" s="66"/>
      <c r="W89" s="66"/>
      <c r="X89" s="66"/>
      <c r="Y89" s="66"/>
      <c r="Z89" s="66"/>
      <c r="AA89" s="66"/>
      <c r="AB89" s="66"/>
    </row>
    <row r="90" spans="1:28">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row>
    <row r="91" spans="1:28">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row>
    <row r="92" spans="1:28">
      <c r="A92" s="66"/>
      <c r="B92" s="66"/>
      <c r="C92" s="66"/>
      <c r="D92" s="66"/>
      <c r="E92" s="66"/>
      <c r="F92" s="66"/>
      <c r="G92" s="66"/>
      <c r="H92" s="66"/>
      <c r="I92" s="66"/>
      <c r="J92" s="66"/>
      <c r="K92" s="66"/>
      <c r="L92" s="66"/>
      <c r="M92" s="66"/>
      <c r="N92" s="66"/>
      <c r="O92" s="66"/>
      <c r="P92" s="66"/>
      <c r="Q92" s="66"/>
      <c r="R92" s="66"/>
      <c r="S92" s="66"/>
      <c r="T92" s="66"/>
      <c r="U92" s="66"/>
      <c r="V92" s="66"/>
      <c r="W92" s="66"/>
      <c r="X92" s="66"/>
      <c r="Y92" s="66"/>
      <c r="Z92" s="66"/>
      <c r="AA92" s="66"/>
      <c r="AB92" s="66"/>
    </row>
    <row r="93" spans="1:28">
      <c r="A93" s="66"/>
      <c r="B93" s="66"/>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66"/>
    </row>
    <row r="94" spans="1:28">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66"/>
    </row>
    <row r="95" spans="1:28">
      <c r="A95" s="66"/>
      <c r="B95" s="66"/>
      <c r="C95" s="66"/>
      <c r="D95" s="66"/>
      <c r="E95" s="66"/>
      <c r="F95" s="66"/>
      <c r="G95" s="66"/>
      <c r="H95" s="66"/>
      <c r="I95" s="66"/>
      <c r="J95" s="66"/>
      <c r="K95" s="66"/>
      <c r="L95" s="66"/>
      <c r="M95" s="66"/>
      <c r="N95" s="66"/>
      <c r="O95" s="66"/>
      <c r="P95" s="66"/>
      <c r="Q95" s="66"/>
      <c r="R95" s="66"/>
      <c r="S95" s="66"/>
      <c r="T95" s="66"/>
      <c r="U95" s="66"/>
      <c r="V95" s="66"/>
      <c r="W95" s="66"/>
      <c r="X95" s="66"/>
      <c r="Y95" s="66"/>
      <c r="Z95" s="66"/>
      <c r="AA95" s="66"/>
      <c r="AB95" s="66"/>
    </row>
    <row r="96" spans="1:28">
      <c r="A96" s="66"/>
      <c r="B96" s="66"/>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66"/>
    </row>
    <row r="97" spans="1:28">
      <c r="A97" s="66"/>
      <c r="B97" s="66"/>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row>
    <row r="98" spans="1:28">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row>
    <row r="99" spans="1:28">
      <c r="A99" s="66"/>
      <c r="B99" s="66"/>
      <c r="C99" s="66"/>
      <c r="D99" s="66"/>
      <c r="E99" s="66"/>
      <c r="F99" s="66"/>
      <c r="G99" s="66"/>
      <c r="H99" s="66"/>
      <c r="I99" s="66"/>
      <c r="J99" s="66"/>
      <c r="K99" s="66"/>
      <c r="L99" s="66"/>
      <c r="M99" s="66"/>
      <c r="N99" s="66"/>
      <c r="O99" s="66"/>
      <c r="P99" s="66"/>
      <c r="Q99" s="66"/>
      <c r="R99" s="66"/>
      <c r="S99" s="66"/>
      <c r="T99" s="66"/>
      <c r="U99" s="66"/>
      <c r="V99" s="66"/>
      <c r="W99" s="66"/>
      <c r="X99" s="66"/>
      <c r="Y99" s="66"/>
      <c r="Z99" s="66"/>
      <c r="AA99" s="66"/>
      <c r="AB99" s="66"/>
    </row>
    <row r="100" spans="1:28">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row>
    <row r="101" spans="1:28">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c r="AA101" s="66"/>
      <c r="AB101" s="66"/>
    </row>
    <row r="102" spans="1:28">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c r="AA102" s="66"/>
      <c r="AB102" s="66"/>
    </row>
    <row r="103" spans="1:28">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row>
    <row r="104" spans="1:28">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row>
    <row r="105" spans="1:28">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row>
    <row r="106" spans="1:28">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row>
    <row r="107" spans="1:28">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c r="AA107" s="66"/>
      <c r="AB107" s="66"/>
    </row>
    <row r="108" spans="1:28">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c r="AA108" s="66"/>
      <c r="AB108" s="66"/>
    </row>
    <row r="109" spans="1:28">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row>
    <row r="110" spans="1:28">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row>
    <row r="111" spans="1:28">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c r="AA111" s="66"/>
      <c r="AB111" s="66"/>
    </row>
    <row r="112" spans="1:28">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row>
    <row r="113" spans="1:28">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row>
    <row r="114" spans="1:28">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c r="AA114" s="66"/>
      <c r="AB114" s="66"/>
    </row>
    <row r="115" spans="1:28">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row>
    <row r="116" spans="1:28">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row>
    <row r="117" spans="1:28">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c r="AA117" s="66"/>
      <c r="AB117" s="66"/>
    </row>
    <row r="118" spans="1:28">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c r="AA118" s="66"/>
      <c r="AB118" s="66"/>
    </row>
    <row r="119" spans="1:28">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c r="AA119" s="66"/>
      <c r="AB119" s="66"/>
    </row>
    <row r="120" spans="1:28">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c r="AA120" s="66"/>
      <c r="AB120" s="66"/>
    </row>
    <row r="121" spans="1:28">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c r="AA121" s="66"/>
      <c r="AB121" s="66"/>
    </row>
    <row r="122" spans="1:28">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c r="AA122" s="66"/>
      <c r="AB122" s="66"/>
    </row>
    <row r="123" spans="1:28">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c r="AA123" s="66"/>
      <c r="AB123" s="66"/>
    </row>
    <row r="124" spans="1:28">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c r="Z124" s="66"/>
      <c r="AA124" s="66"/>
      <c r="AB124" s="66"/>
    </row>
    <row r="125" spans="1:28">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c r="AA125" s="66"/>
      <c r="AB125" s="66"/>
    </row>
    <row r="126" spans="1:28">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row>
    <row r="127" spans="1:28">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c r="AA127" s="66"/>
      <c r="AB127" s="66"/>
    </row>
    <row r="128" spans="1:28">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c r="AA128" s="66"/>
      <c r="AB128" s="66"/>
    </row>
    <row r="129" spans="1:28">
      <c r="A129" s="66"/>
      <c r="B129" s="66"/>
      <c r="C129" s="66"/>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row>
    <row r="130" spans="1:28">
      <c r="A130" s="66"/>
      <c r="B130" s="66"/>
      <c r="C130" s="66"/>
      <c r="D130" s="66"/>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row>
    <row r="131" spans="1:28">
      <c r="A131" s="66"/>
      <c r="B131" s="66"/>
      <c r="C131" s="66"/>
      <c r="D131" s="66"/>
      <c r="E131" s="66"/>
      <c r="F131" s="66"/>
      <c r="G131" s="66"/>
      <c r="H131" s="66"/>
      <c r="I131" s="66"/>
      <c r="J131" s="66"/>
      <c r="K131" s="66"/>
      <c r="L131" s="66"/>
      <c r="M131" s="66"/>
      <c r="N131" s="66"/>
      <c r="O131" s="66"/>
      <c r="P131" s="66"/>
      <c r="Q131" s="66"/>
      <c r="R131" s="66"/>
      <c r="S131" s="66"/>
      <c r="T131" s="66"/>
      <c r="U131" s="66"/>
      <c r="V131" s="66"/>
      <c r="W131" s="66"/>
      <c r="X131" s="66"/>
      <c r="Y131" s="66"/>
      <c r="Z131" s="66"/>
      <c r="AA131" s="66"/>
      <c r="AB131" s="66"/>
    </row>
    <row r="132" spans="1:28">
      <c r="A132" s="66"/>
      <c r="B132" s="66"/>
      <c r="C132" s="66"/>
      <c r="D132" s="66"/>
      <c r="E132" s="66"/>
      <c r="F132" s="66"/>
      <c r="G132" s="66"/>
      <c r="H132" s="66"/>
      <c r="I132" s="66"/>
      <c r="J132" s="66"/>
      <c r="K132" s="66"/>
      <c r="L132" s="66"/>
      <c r="M132" s="66"/>
      <c r="N132" s="66"/>
      <c r="O132" s="66"/>
      <c r="P132" s="66"/>
      <c r="Q132" s="66"/>
      <c r="R132" s="66"/>
      <c r="S132" s="66"/>
      <c r="T132" s="66"/>
      <c r="U132" s="66"/>
      <c r="V132" s="66"/>
      <c r="W132" s="66"/>
      <c r="X132" s="66"/>
      <c r="Y132" s="66"/>
      <c r="Z132" s="66"/>
      <c r="AA132" s="66"/>
      <c r="AB132" s="66"/>
    </row>
    <row r="133" spans="1:28">
      <c r="A133" s="66"/>
      <c r="B133" s="66"/>
      <c r="C133" s="66"/>
      <c r="D133" s="66"/>
      <c r="E133" s="66"/>
      <c r="F133" s="66"/>
      <c r="G133" s="66"/>
      <c r="H133" s="66"/>
      <c r="I133" s="66"/>
      <c r="J133" s="66"/>
      <c r="K133" s="66"/>
      <c r="L133" s="66"/>
      <c r="M133" s="66"/>
      <c r="N133" s="66"/>
      <c r="O133" s="66"/>
      <c r="P133" s="66"/>
      <c r="Q133" s="66"/>
      <c r="R133" s="66"/>
      <c r="S133" s="66"/>
      <c r="T133" s="66"/>
      <c r="U133" s="66"/>
      <c r="V133" s="66"/>
      <c r="W133" s="66"/>
      <c r="X133" s="66"/>
      <c r="Y133" s="66"/>
      <c r="Z133" s="66"/>
      <c r="AA133" s="66"/>
      <c r="AB133" s="66"/>
    </row>
    <row r="134" spans="1:28">
      <c r="A134" s="66"/>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c r="Z134" s="66"/>
      <c r="AA134" s="66"/>
      <c r="AB134" s="66"/>
    </row>
    <row r="135" spans="1:28">
      <c r="A135" s="66"/>
      <c r="B135" s="66"/>
      <c r="C135" s="66"/>
      <c r="D135" s="66"/>
      <c r="E135" s="66"/>
      <c r="F135" s="66"/>
      <c r="G135" s="66"/>
      <c r="H135" s="66"/>
      <c r="I135" s="66"/>
      <c r="J135" s="66"/>
      <c r="K135" s="66"/>
      <c r="L135" s="66"/>
      <c r="M135" s="66"/>
      <c r="N135" s="66"/>
      <c r="O135" s="66"/>
      <c r="P135" s="66"/>
      <c r="Q135" s="66"/>
      <c r="R135" s="66"/>
      <c r="S135" s="66"/>
      <c r="T135" s="66"/>
      <c r="U135" s="66"/>
      <c r="V135" s="66"/>
      <c r="W135" s="66"/>
      <c r="X135" s="66"/>
      <c r="Y135" s="66"/>
      <c r="Z135" s="66"/>
      <c r="AA135" s="66"/>
      <c r="AB135" s="66"/>
    </row>
    <row r="136" spans="1:28">
      <c r="A136" s="66"/>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c r="Z136" s="66"/>
      <c r="AA136" s="66"/>
      <c r="AB136" s="66"/>
    </row>
    <row r="137" spans="1:28">
      <c r="A137" s="66"/>
      <c r="B137" s="66"/>
      <c r="C137" s="66"/>
      <c r="D137" s="66"/>
      <c r="E137" s="66"/>
      <c r="F137" s="66"/>
      <c r="G137" s="66"/>
      <c r="H137" s="66"/>
      <c r="I137" s="66"/>
      <c r="J137" s="66"/>
      <c r="K137" s="66"/>
      <c r="L137" s="66"/>
      <c r="M137" s="66"/>
      <c r="N137" s="66"/>
      <c r="O137" s="66"/>
      <c r="P137" s="66"/>
      <c r="Q137" s="66"/>
      <c r="R137" s="66"/>
      <c r="S137" s="66"/>
      <c r="T137" s="66"/>
      <c r="U137" s="66"/>
      <c r="V137" s="66"/>
      <c r="W137" s="66"/>
      <c r="X137" s="66"/>
      <c r="Y137" s="66"/>
      <c r="Z137" s="66"/>
      <c r="AA137" s="66"/>
      <c r="AB137" s="66"/>
    </row>
    <row r="138" spans="1:28">
      <c r="A138" s="66"/>
      <c r="B138" s="66"/>
      <c r="C138" s="66"/>
      <c r="D138" s="66"/>
      <c r="E138" s="66"/>
      <c r="F138" s="66"/>
      <c r="G138" s="66"/>
      <c r="H138" s="66"/>
      <c r="I138" s="66"/>
      <c r="J138" s="66"/>
      <c r="K138" s="66"/>
      <c r="L138" s="66"/>
      <c r="M138" s="66"/>
      <c r="N138" s="66"/>
      <c r="O138" s="66"/>
      <c r="P138" s="66"/>
      <c r="Q138" s="66"/>
      <c r="R138" s="66"/>
      <c r="S138" s="66"/>
      <c r="T138" s="66"/>
      <c r="U138" s="66"/>
      <c r="V138" s="66"/>
      <c r="W138" s="66"/>
      <c r="X138" s="66"/>
      <c r="Y138" s="66"/>
      <c r="Z138" s="66"/>
      <c r="AA138" s="66"/>
      <c r="AB138" s="66"/>
    </row>
    <row r="139" spans="1:28">
      <c r="A139" s="66"/>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c r="Z139" s="66"/>
      <c r="AA139" s="66"/>
      <c r="AB139" s="66"/>
    </row>
    <row r="140" spans="1:28">
      <c r="A140" s="66"/>
      <c r="B140" s="66"/>
      <c r="C140" s="66"/>
      <c r="D140" s="66"/>
      <c r="E140" s="66"/>
      <c r="F140" s="66"/>
      <c r="G140" s="66"/>
      <c r="H140" s="66"/>
      <c r="I140" s="66"/>
      <c r="J140" s="66"/>
      <c r="K140" s="66"/>
      <c r="L140" s="66"/>
      <c r="M140" s="66"/>
      <c r="N140" s="66"/>
      <c r="O140" s="66"/>
      <c r="P140" s="66"/>
      <c r="Q140" s="66"/>
      <c r="R140" s="66"/>
      <c r="S140" s="66"/>
      <c r="T140" s="66"/>
      <c r="U140" s="66"/>
      <c r="V140" s="66"/>
      <c r="W140" s="66"/>
      <c r="X140" s="66"/>
      <c r="Y140" s="66"/>
      <c r="Z140" s="66"/>
      <c r="AA140" s="66"/>
      <c r="AB140" s="66"/>
    </row>
    <row r="141" spans="1:28">
      <c r="A141" s="66"/>
      <c r="B141" s="66"/>
      <c r="C141" s="66"/>
      <c r="D141" s="66"/>
      <c r="E141" s="66"/>
      <c r="F141" s="66"/>
      <c r="G141" s="66"/>
      <c r="H141" s="66"/>
      <c r="I141" s="66"/>
      <c r="J141" s="66"/>
      <c r="K141" s="66"/>
      <c r="L141" s="66"/>
      <c r="M141" s="66"/>
      <c r="N141" s="66"/>
      <c r="O141" s="66"/>
      <c r="P141" s="66"/>
      <c r="Q141" s="66"/>
      <c r="R141" s="66"/>
      <c r="S141" s="66"/>
      <c r="T141" s="66"/>
      <c r="U141" s="66"/>
      <c r="V141" s="66"/>
      <c r="W141" s="66"/>
      <c r="X141" s="66"/>
      <c r="Y141" s="66"/>
      <c r="Z141" s="66"/>
      <c r="AA141" s="66"/>
      <c r="AB141" s="66"/>
    </row>
    <row r="142" spans="1:28">
      <c r="A142" s="66"/>
      <c r="B142" s="66"/>
      <c r="C142" s="66"/>
      <c r="D142" s="66"/>
      <c r="E142" s="66"/>
      <c r="F142" s="66"/>
      <c r="G142" s="66"/>
      <c r="H142" s="66"/>
      <c r="I142" s="66"/>
      <c r="J142" s="66"/>
      <c r="K142" s="66"/>
      <c r="L142" s="66"/>
      <c r="M142" s="66"/>
      <c r="N142" s="66"/>
      <c r="O142" s="66"/>
      <c r="P142" s="66"/>
      <c r="Q142" s="66"/>
      <c r="R142" s="66"/>
      <c r="S142" s="66"/>
      <c r="T142" s="66"/>
      <c r="U142" s="66"/>
      <c r="V142" s="66"/>
      <c r="W142" s="66"/>
      <c r="X142" s="66"/>
      <c r="Y142" s="66"/>
      <c r="Z142" s="66"/>
      <c r="AA142" s="66"/>
      <c r="AB142" s="66"/>
    </row>
    <row r="143" spans="1:28">
      <c r="A143" s="66"/>
      <c r="B143" s="66"/>
      <c r="C143" s="66"/>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row>
    <row r="144" spans="1:28">
      <c r="A144" s="66"/>
      <c r="B144" s="66"/>
      <c r="C144" s="66"/>
      <c r="D144" s="66"/>
      <c r="E144" s="66"/>
      <c r="F144" s="66"/>
      <c r="G144" s="66"/>
      <c r="H144" s="66"/>
      <c r="I144" s="66"/>
      <c r="J144" s="66"/>
      <c r="K144" s="66"/>
      <c r="L144" s="66"/>
      <c r="M144" s="66"/>
      <c r="N144" s="66"/>
      <c r="O144" s="66"/>
      <c r="P144" s="66"/>
      <c r="Q144" s="66"/>
      <c r="R144" s="66"/>
      <c r="S144" s="66"/>
      <c r="T144" s="66"/>
      <c r="U144" s="66"/>
      <c r="V144" s="66"/>
      <c r="W144" s="66"/>
      <c r="X144" s="66"/>
      <c r="Y144" s="66"/>
      <c r="Z144" s="66"/>
      <c r="AA144" s="66"/>
      <c r="AB144" s="66"/>
    </row>
    <row r="145" spans="1:28">
      <c r="A145" s="66"/>
      <c r="B145" s="66"/>
      <c r="C145" s="66"/>
      <c r="D145" s="66"/>
      <c r="E145" s="66"/>
      <c r="F145" s="66"/>
      <c r="G145" s="66"/>
      <c r="H145" s="66"/>
      <c r="I145" s="66"/>
      <c r="J145" s="66"/>
      <c r="K145" s="66"/>
      <c r="L145" s="66"/>
      <c r="M145" s="66"/>
      <c r="N145" s="66"/>
      <c r="O145" s="66"/>
      <c r="P145" s="66"/>
      <c r="Q145" s="66"/>
      <c r="R145" s="66"/>
      <c r="S145" s="66"/>
      <c r="T145" s="66"/>
      <c r="U145" s="66"/>
      <c r="V145" s="66"/>
      <c r="W145" s="66"/>
      <c r="X145" s="66"/>
      <c r="Y145" s="66"/>
      <c r="Z145" s="66"/>
      <c r="AA145" s="66"/>
      <c r="AB145" s="66"/>
    </row>
    <row r="146" spans="1:28">
      <c r="A146" s="66"/>
      <c r="B146" s="66"/>
      <c r="C146" s="66"/>
      <c r="D146" s="66"/>
      <c r="E146" s="66"/>
      <c r="F146" s="66"/>
      <c r="G146" s="66"/>
      <c r="H146" s="66"/>
      <c r="I146" s="66"/>
      <c r="J146" s="66"/>
      <c r="K146" s="66"/>
      <c r="L146" s="66"/>
      <c r="M146" s="66"/>
      <c r="N146" s="66"/>
      <c r="O146" s="66"/>
      <c r="P146" s="66"/>
      <c r="Q146" s="66"/>
      <c r="R146" s="66"/>
      <c r="S146" s="66"/>
      <c r="T146" s="66"/>
      <c r="U146" s="66"/>
      <c r="V146" s="66"/>
      <c r="W146" s="66"/>
      <c r="X146" s="66"/>
      <c r="Y146" s="66"/>
      <c r="Z146" s="66"/>
      <c r="AA146" s="66"/>
      <c r="AB146" s="66"/>
    </row>
    <row r="147" spans="1:28">
      <c r="A147" s="66"/>
      <c r="B147" s="66"/>
      <c r="C147" s="66"/>
      <c r="D147" s="66"/>
      <c r="E147" s="66"/>
      <c r="F147" s="66"/>
      <c r="G147" s="66"/>
      <c r="H147" s="66"/>
      <c r="I147" s="66"/>
      <c r="J147" s="66"/>
      <c r="K147" s="66"/>
      <c r="L147" s="66"/>
      <c r="M147" s="66"/>
      <c r="N147" s="66"/>
      <c r="O147" s="66"/>
      <c r="P147" s="66"/>
      <c r="Q147" s="66"/>
      <c r="R147" s="66"/>
      <c r="S147" s="66"/>
      <c r="T147" s="66"/>
      <c r="U147" s="66"/>
      <c r="V147" s="66"/>
      <c r="W147" s="66"/>
      <c r="X147" s="66"/>
      <c r="Y147" s="66"/>
      <c r="Z147" s="66"/>
      <c r="AA147" s="66"/>
      <c r="AB147" s="66"/>
    </row>
    <row r="148" spans="1:28">
      <c r="A148" s="66"/>
      <c r="B148" s="66"/>
      <c r="C148" s="66"/>
      <c r="D148" s="6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row>
    <row r="149" spans="1:28">
      <c r="A149" s="66"/>
      <c r="B149" s="66"/>
      <c r="C149" s="66"/>
      <c r="D149" s="66"/>
      <c r="E149" s="66"/>
      <c r="F149" s="66"/>
      <c r="G149" s="66"/>
      <c r="H149" s="66"/>
      <c r="I149" s="66"/>
      <c r="J149" s="66"/>
      <c r="K149" s="66"/>
      <c r="L149" s="66"/>
      <c r="M149" s="66"/>
      <c r="N149" s="66"/>
      <c r="O149" s="66"/>
      <c r="P149" s="66"/>
      <c r="Q149" s="66"/>
      <c r="R149" s="66"/>
      <c r="S149" s="66"/>
      <c r="T149" s="66"/>
      <c r="U149" s="66"/>
      <c r="V149" s="66"/>
      <c r="W149" s="66"/>
      <c r="X149" s="66"/>
      <c r="Y149" s="66"/>
      <c r="Z149" s="66"/>
      <c r="AA149" s="66"/>
      <c r="AB149" s="66"/>
    </row>
    <row r="150" spans="1:28">
      <c r="A150" s="66"/>
      <c r="B150" s="66"/>
      <c r="C150" s="66"/>
      <c r="D150" s="66"/>
      <c r="E150" s="66"/>
      <c r="F150" s="66"/>
      <c r="G150" s="66"/>
      <c r="H150" s="66"/>
      <c r="I150" s="66"/>
      <c r="J150" s="66"/>
      <c r="K150" s="66"/>
      <c r="L150" s="66"/>
      <c r="M150" s="66"/>
      <c r="N150" s="66"/>
      <c r="O150" s="66"/>
      <c r="P150" s="66"/>
      <c r="Q150" s="66"/>
      <c r="R150" s="66"/>
      <c r="S150" s="66"/>
      <c r="T150" s="66"/>
      <c r="U150" s="66"/>
      <c r="V150" s="66"/>
      <c r="W150" s="66"/>
      <c r="X150" s="66"/>
      <c r="Y150" s="66"/>
      <c r="Z150" s="66"/>
      <c r="AA150" s="66"/>
      <c r="AB150" s="66"/>
    </row>
    <row r="151" spans="1:28">
      <c r="A151" s="66"/>
      <c r="B151" s="66"/>
      <c r="C151" s="66"/>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row>
    <row r="152" spans="1:28">
      <c r="A152" s="66"/>
      <c r="B152" s="66"/>
      <c r="C152" s="66"/>
      <c r="D152" s="66"/>
      <c r="E152" s="66"/>
      <c r="F152" s="66"/>
      <c r="G152" s="66"/>
      <c r="H152" s="66"/>
      <c r="I152" s="66"/>
      <c r="J152" s="66"/>
      <c r="K152" s="66"/>
      <c r="L152" s="66"/>
      <c r="M152" s="66"/>
      <c r="N152" s="66"/>
      <c r="O152" s="66"/>
      <c r="P152" s="66"/>
      <c r="Q152" s="66"/>
      <c r="R152" s="66"/>
      <c r="S152" s="66"/>
      <c r="T152" s="66"/>
      <c r="U152" s="66"/>
      <c r="V152" s="66"/>
      <c r="W152" s="66"/>
      <c r="X152" s="66"/>
      <c r="Y152" s="66"/>
      <c r="Z152" s="66"/>
      <c r="AA152" s="66"/>
      <c r="AB152" s="66"/>
    </row>
    <row r="153" spans="1:28">
      <c r="A153" s="66"/>
      <c r="B153" s="66"/>
      <c r="C153" s="66"/>
      <c r="D153" s="66"/>
      <c r="E153" s="66"/>
      <c r="F153" s="66"/>
      <c r="G153" s="66"/>
      <c r="H153" s="66"/>
      <c r="I153" s="66"/>
      <c r="J153" s="66"/>
      <c r="K153" s="66"/>
      <c r="L153" s="66"/>
      <c r="M153" s="66"/>
      <c r="N153" s="66"/>
      <c r="O153" s="66"/>
      <c r="P153" s="66"/>
      <c r="Q153" s="66"/>
      <c r="R153" s="66"/>
      <c r="S153" s="66"/>
      <c r="T153" s="66"/>
      <c r="U153" s="66"/>
      <c r="V153" s="66"/>
      <c r="W153" s="66"/>
      <c r="X153" s="66"/>
      <c r="Y153" s="66"/>
      <c r="Z153" s="66"/>
      <c r="AA153" s="66"/>
      <c r="AB153" s="66"/>
    </row>
    <row r="154" spans="1:28">
      <c r="A154" s="66"/>
      <c r="B154" s="66"/>
      <c r="C154" s="66"/>
      <c r="D154" s="66"/>
      <c r="E154" s="66"/>
      <c r="F154" s="66"/>
      <c r="G154" s="66"/>
      <c r="H154" s="66"/>
      <c r="I154" s="66"/>
      <c r="J154" s="66"/>
      <c r="K154" s="66"/>
      <c r="L154" s="66"/>
      <c r="M154" s="66"/>
      <c r="N154" s="66"/>
      <c r="O154" s="66"/>
      <c r="P154" s="66"/>
      <c r="Q154" s="66"/>
      <c r="R154" s="66"/>
      <c r="S154" s="66"/>
      <c r="T154" s="66"/>
      <c r="U154" s="66"/>
      <c r="V154" s="66"/>
      <c r="W154" s="66"/>
      <c r="X154" s="66"/>
      <c r="Y154" s="66"/>
      <c r="Z154" s="66"/>
      <c r="AA154" s="66"/>
      <c r="AB154" s="66"/>
    </row>
    <row r="155" spans="1:28">
      <c r="A155" s="66"/>
      <c r="B155" s="66"/>
      <c r="C155" s="66"/>
      <c r="D155" s="66"/>
      <c r="E155" s="66"/>
      <c r="F155" s="66"/>
      <c r="G155" s="66"/>
      <c r="H155" s="66"/>
      <c r="I155" s="66"/>
      <c r="J155" s="66"/>
      <c r="K155" s="66"/>
      <c r="L155" s="66"/>
      <c r="M155" s="66"/>
      <c r="N155" s="66"/>
      <c r="O155" s="66"/>
      <c r="P155" s="66"/>
      <c r="Q155" s="66"/>
      <c r="R155" s="66"/>
      <c r="S155" s="66"/>
      <c r="T155" s="66"/>
      <c r="U155" s="66"/>
      <c r="V155" s="66"/>
      <c r="W155" s="66"/>
      <c r="X155" s="66"/>
      <c r="Y155" s="66"/>
      <c r="Z155" s="66"/>
      <c r="AA155" s="66"/>
      <c r="AB155" s="66"/>
    </row>
    <row r="156" spans="1:28">
      <c r="A156" s="66"/>
      <c r="B156" s="66"/>
      <c r="C156" s="66"/>
      <c r="D156" s="66"/>
      <c r="E156" s="66"/>
      <c r="F156" s="66"/>
      <c r="G156" s="66"/>
      <c r="H156" s="66"/>
      <c r="I156" s="66"/>
      <c r="J156" s="66"/>
      <c r="K156" s="66"/>
      <c r="L156" s="66"/>
      <c r="M156" s="66"/>
      <c r="N156" s="66"/>
      <c r="O156" s="66"/>
      <c r="P156" s="66"/>
      <c r="Q156" s="66"/>
      <c r="R156" s="66"/>
      <c r="S156" s="66"/>
      <c r="T156" s="66"/>
      <c r="U156" s="66"/>
      <c r="V156" s="66"/>
      <c r="W156" s="66"/>
      <c r="X156" s="66"/>
      <c r="Y156" s="66"/>
      <c r="Z156" s="66"/>
      <c r="AA156" s="66"/>
      <c r="AB156" s="66"/>
    </row>
    <row r="157" spans="1:28">
      <c r="A157" s="66"/>
      <c r="B157" s="66"/>
      <c r="C157" s="66"/>
      <c r="D157" s="66"/>
      <c r="E157" s="66"/>
      <c r="F157" s="66"/>
      <c r="G157" s="66"/>
      <c r="H157" s="66"/>
      <c r="I157" s="66"/>
      <c r="J157" s="66"/>
      <c r="K157" s="66"/>
      <c r="L157" s="66"/>
      <c r="M157" s="66"/>
      <c r="N157" s="66"/>
      <c r="O157" s="66"/>
      <c r="P157" s="66"/>
      <c r="Q157" s="66"/>
      <c r="R157" s="66"/>
      <c r="S157" s="66"/>
      <c r="T157" s="66"/>
      <c r="U157" s="66"/>
      <c r="V157" s="66"/>
      <c r="W157" s="66"/>
      <c r="X157" s="66"/>
      <c r="Y157" s="66"/>
      <c r="Z157" s="66"/>
      <c r="AA157" s="66"/>
      <c r="AB157" s="66"/>
    </row>
    <row r="158" spans="1:28">
      <c r="A158" s="66"/>
      <c r="B158" s="66"/>
      <c r="C158" s="66"/>
      <c r="D158" s="66"/>
      <c r="E158" s="66"/>
      <c r="F158" s="66"/>
      <c r="G158" s="66"/>
      <c r="H158" s="66"/>
      <c r="I158" s="66"/>
      <c r="J158" s="66"/>
      <c r="K158" s="66"/>
      <c r="L158" s="66"/>
      <c r="M158" s="66"/>
      <c r="N158" s="66"/>
      <c r="O158" s="66"/>
      <c r="P158" s="66"/>
      <c r="Q158" s="66"/>
      <c r="R158" s="66"/>
      <c r="S158" s="66"/>
      <c r="T158" s="66"/>
      <c r="U158" s="66"/>
      <c r="V158" s="66"/>
      <c r="W158" s="66"/>
      <c r="X158" s="66"/>
      <c r="Y158" s="66"/>
      <c r="Z158" s="66"/>
      <c r="AA158" s="66"/>
      <c r="AB158" s="66"/>
    </row>
    <row r="159" spans="1:28">
      <c r="A159" s="66"/>
      <c r="B159" s="66"/>
      <c r="C159" s="66"/>
      <c r="D159" s="66"/>
      <c r="E159" s="66"/>
      <c r="F159" s="66"/>
      <c r="G159" s="66"/>
      <c r="H159" s="66"/>
      <c r="I159" s="66"/>
      <c r="J159" s="66"/>
      <c r="K159" s="66"/>
      <c r="L159" s="66"/>
      <c r="M159" s="66"/>
      <c r="N159" s="66"/>
      <c r="O159" s="66"/>
      <c r="P159" s="66"/>
      <c r="Q159" s="66"/>
      <c r="R159" s="66"/>
      <c r="S159" s="66"/>
      <c r="T159" s="66"/>
      <c r="U159" s="66"/>
      <c r="V159" s="66"/>
      <c r="W159" s="66"/>
      <c r="X159" s="66"/>
      <c r="Y159" s="66"/>
      <c r="Z159" s="66"/>
      <c r="AA159" s="66"/>
      <c r="AB159" s="66"/>
    </row>
    <row r="160" spans="1:28">
      <c r="A160" s="66"/>
      <c r="B160" s="66"/>
      <c r="C160" s="66"/>
      <c r="D160" s="66"/>
      <c r="E160" s="66"/>
      <c r="F160" s="66"/>
      <c r="G160" s="66"/>
      <c r="H160" s="66"/>
      <c r="I160" s="66"/>
      <c r="J160" s="66"/>
      <c r="K160" s="66"/>
      <c r="L160" s="66"/>
      <c r="M160" s="66"/>
      <c r="N160" s="66"/>
      <c r="O160" s="66"/>
      <c r="P160" s="66"/>
      <c r="Q160" s="66"/>
      <c r="R160" s="66"/>
      <c r="S160" s="66"/>
      <c r="T160" s="66"/>
      <c r="U160" s="66"/>
      <c r="V160" s="66"/>
      <c r="W160" s="66"/>
      <c r="X160" s="66"/>
      <c r="Y160" s="66"/>
      <c r="Z160" s="66"/>
      <c r="AA160" s="66"/>
      <c r="AB160" s="66"/>
    </row>
    <row r="161" spans="1:28">
      <c r="A161" s="66"/>
      <c r="B161" s="66"/>
      <c r="C161" s="66"/>
      <c r="D161" s="66"/>
      <c r="E161" s="66"/>
      <c r="F161" s="66"/>
      <c r="G161" s="66"/>
      <c r="H161" s="66"/>
      <c r="I161" s="66"/>
      <c r="J161" s="66"/>
      <c r="K161" s="66"/>
      <c r="L161" s="66"/>
      <c r="M161" s="66"/>
      <c r="N161" s="66"/>
      <c r="O161" s="66"/>
      <c r="P161" s="66"/>
      <c r="Q161" s="66"/>
      <c r="R161" s="66"/>
      <c r="S161" s="66"/>
      <c r="T161" s="66"/>
      <c r="U161" s="66"/>
      <c r="V161" s="66"/>
      <c r="W161" s="66"/>
      <c r="X161" s="66"/>
      <c r="Y161" s="66"/>
      <c r="Z161" s="66"/>
      <c r="AA161" s="66"/>
      <c r="AB161" s="66"/>
    </row>
    <row r="162" spans="1:28">
      <c r="A162" s="66"/>
      <c r="B162" s="66"/>
      <c r="C162" s="66"/>
      <c r="D162" s="66"/>
      <c r="E162" s="66"/>
      <c r="F162" s="66"/>
      <c r="G162" s="66"/>
      <c r="H162" s="66"/>
      <c r="I162" s="66"/>
      <c r="J162" s="66"/>
      <c r="K162" s="66"/>
      <c r="L162" s="66"/>
      <c r="M162" s="66"/>
      <c r="N162" s="66"/>
      <c r="O162" s="66"/>
      <c r="P162" s="66"/>
      <c r="Q162" s="66"/>
      <c r="R162" s="66"/>
      <c r="S162" s="66"/>
      <c r="T162" s="66"/>
      <c r="U162" s="66"/>
      <c r="V162" s="66"/>
      <c r="W162" s="66"/>
      <c r="X162" s="66"/>
      <c r="Y162" s="66"/>
      <c r="Z162" s="66"/>
      <c r="AA162" s="66"/>
      <c r="AB162" s="66"/>
    </row>
    <row r="163" spans="1:28">
      <c r="A163" s="66"/>
      <c r="B163" s="66"/>
      <c r="C163" s="66"/>
      <c r="D163" s="66"/>
      <c r="E163" s="66"/>
      <c r="F163" s="66"/>
      <c r="G163" s="66"/>
      <c r="H163" s="66"/>
      <c r="I163" s="66"/>
      <c r="J163" s="66"/>
      <c r="K163" s="66"/>
      <c r="L163" s="66"/>
      <c r="M163" s="66"/>
      <c r="N163" s="66"/>
      <c r="O163" s="66"/>
      <c r="P163" s="66"/>
      <c r="Q163" s="66"/>
      <c r="R163" s="66"/>
      <c r="S163" s="66"/>
      <c r="T163" s="66"/>
      <c r="U163" s="66"/>
      <c r="V163" s="66"/>
      <c r="W163" s="66"/>
      <c r="X163" s="66"/>
      <c r="Y163" s="66"/>
      <c r="Z163" s="66"/>
      <c r="AA163" s="66"/>
      <c r="AB163" s="66"/>
    </row>
    <row r="164" spans="1:28">
      <c r="A164" s="66"/>
      <c r="B164" s="66"/>
      <c r="C164" s="66"/>
      <c r="D164" s="66"/>
      <c r="E164" s="66"/>
      <c r="F164" s="66"/>
      <c r="G164" s="66"/>
      <c r="H164" s="66"/>
      <c r="I164" s="66"/>
      <c r="J164" s="66"/>
      <c r="K164" s="66"/>
      <c r="L164" s="66"/>
      <c r="M164" s="66"/>
      <c r="N164" s="66"/>
      <c r="O164" s="66"/>
      <c r="P164" s="66"/>
      <c r="Q164" s="66"/>
      <c r="R164" s="66"/>
      <c r="S164" s="66"/>
      <c r="T164" s="66"/>
      <c r="U164" s="66"/>
      <c r="V164" s="66"/>
      <c r="W164" s="66"/>
      <c r="X164" s="66"/>
      <c r="Y164" s="66"/>
      <c r="Z164" s="66"/>
      <c r="AA164" s="66"/>
      <c r="AB164" s="66"/>
    </row>
    <row r="165" spans="1:28">
      <c r="A165" s="66"/>
      <c r="B165" s="66"/>
      <c r="C165" s="66"/>
      <c r="D165" s="66"/>
      <c r="E165" s="66"/>
      <c r="F165" s="66"/>
      <c r="G165" s="66"/>
      <c r="H165" s="66"/>
      <c r="I165" s="66"/>
      <c r="J165" s="66"/>
      <c r="K165" s="66"/>
      <c r="L165" s="66"/>
      <c r="M165" s="66"/>
      <c r="N165" s="66"/>
      <c r="O165" s="66"/>
      <c r="P165" s="66"/>
      <c r="Q165" s="66"/>
      <c r="R165" s="66"/>
      <c r="S165" s="66"/>
      <c r="T165" s="66"/>
      <c r="U165" s="66"/>
      <c r="V165" s="66"/>
      <c r="W165" s="66"/>
      <c r="X165" s="66"/>
      <c r="Y165" s="66"/>
      <c r="Z165" s="66"/>
      <c r="AA165" s="66"/>
      <c r="AB165" s="66"/>
    </row>
    <row r="166" spans="1:28">
      <c r="A166" s="66"/>
      <c r="B166" s="66"/>
      <c r="C166" s="66"/>
      <c r="D166" s="66"/>
      <c r="E166" s="66"/>
      <c r="F166" s="66"/>
      <c r="G166" s="66"/>
      <c r="H166" s="66"/>
      <c r="I166" s="66"/>
      <c r="J166" s="66"/>
      <c r="K166" s="66"/>
      <c r="L166" s="66"/>
      <c r="M166" s="66"/>
      <c r="N166" s="66"/>
      <c r="O166" s="66"/>
      <c r="P166" s="66"/>
      <c r="Q166" s="66"/>
      <c r="R166" s="66"/>
      <c r="S166" s="66"/>
      <c r="T166" s="66"/>
      <c r="U166" s="66"/>
      <c r="V166" s="66"/>
      <c r="W166" s="66"/>
      <c r="X166" s="66"/>
      <c r="Y166" s="66"/>
      <c r="Z166" s="66"/>
      <c r="AA166" s="66"/>
      <c r="AB166" s="66"/>
    </row>
    <row r="167" spans="1:28">
      <c r="A167" s="66"/>
      <c r="B167" s="66"/>
      <c r="C167" s="66"/>
      <c r="D167" s="66"/>
      <c r="E167" s="66"/>
      <c r="F167" s="66"/>
      <c r="G167" s="66"/>
      <c r="H167" s="66"/>
      <c r="I167" s="66"/>
      <c r="J167" s="66"/>
      <c r="K167" s="66"/>
      <c r="L167" s="66"/>
      <c r="M167" s="66"/>
      <c r="N167" s="66"/>
      <c r="O167" s="66"/>
      <c r="P167" s="66"/>
      <c r="Q167" s="66"/>
      <c r="R167" s="66"/>
      <c r="S167" s="66"/>
      <c r="T167" s="66"/>
      <c r="U167" s="66"/>
      <c r="V167" s="66"/>
      <c r="W167" s="66"/>
      <c r="X167" s="66"/>
      <c r="Y167" s="66"/>
      <c r="Z167" s="66"/>
      <c r="AA167" s="66"/>
      <c r="AB167" s="66"/>
    </row>
    <row r="168" spans="1:28">
      <c r="A168" s="66"/>
      <c r="B168" s="66"/>
      <c r="C168" s="66"/>
      <c r="D168" s="66"/>
      <c r="E168" s="66"/>
      <c r="F168" s="66"/>
      <c r="G168" s="66"/>
      <c r="H168" s="66"/>
      <c r="I168" s="66"/>
      <c r="J168" s="66"/>
      <c r="K168" s="66"/>
      <c r="L168" s="66"/>
      <c r="M168" s="66"/>
      <c r="N168" s="66"/>
      <c r="O168" s="66"/>
      <c r="P168" s="66"/>
      <c r="Q168" s="66"/>
      <c r="R168" s="66"/>
      <c r="S168" s="66"/>
      <c r="T168" s="66"/>
      <c r="U168" s="66"/>
      <c r="V168" s="66"/>
      <c r="W168" s="66"/>
      <c r="X168" s="66"/>
      <c r="Y168" s="66"/>
      <c r="Z168" s="66"/>
      <c r="AA168" s="66"/>
      <c r="AB168" s="66"/>
    </row>
    <row r="169" spans="1:28">
      <c r="A169" s="66"/>
      <c r="B169" s="66"/>
      <c r="C169" s="66"/>
      <c r="D169" s="66"/>
      <c r="E169" s="66"/>
      <c r="F169" s="66"/>
      <c r="G169" s="66"/>
      <c r="H169" s="66"/>
      <c r="I169" s="66"/>
      <c r="J169" s="66"/>
      <c r="K169" s="66"/>
      <c r="L169" s="66"/>
      <c r="M169" s="66"/>
      <c r="N169" s="66"/>
      <c r="O169" s="66"/>
      <c r="P169" s="66"/>
      <c r="Q169" s="66"/>
      <c r="R169" s="66"/>
      <c r="S169" s="66"/>
      <c r="T169" s="66"/>
      <c r="U169" s="66"/>
      <c r="V169" s="66"/>
      <c r="W169" s="66"/>
      <c r="X169" s="66"/>
      <c r="Y169" s="66"/>
      <c r="Z169" s="66"/>
      <c r="AA169" s="66"/>
      <c r="AB169" s="66"/>
    </row>
    <row r="170" spans="1:28">
      <c r="A170" s="66"/>
      <c r="B170" s="66"/>
      <c r="C170" s="66"/>
      <c r="D170" s="66"/>
      <c r="E170" s="66"/>
      <c r="F170" s="66"/>
      <c r="G170" s="66"/>
      <c r="H170" s="66"/>
      <c r="I170" s="66"/>
      <c r="J170" s="66"/>
      <c r="K170" s="66"/>
      <c r="L170" s="66"/>
      <c r="M170" s="66"/>
      <c r="N170" s="66"/>
      <c r="O170" s="66"/>
      <c r="P170" s="66"/>
      <c r="Q170" s="66"/>
      <c r="R170" s="66"/>
      <c r="S170" s="66"/>
      <c r="T170" s="66"/>
      <c r="U170" s="66"/>
      <c r="V170" s="66"/>
      <c r="W170" s="66"/>
      <c r="X170" s="66"/>
      <c r="Y170" s="66"/>
      <c r="Z170" s="66"/>
      <c r="AA170" s="66"/>
      <c r="AB170" s="66"/>
    </row>
    <row r="171" spans="1:28">
      <c r="A171" s="66"/>
      <c r="B171" s="66"/>
      <c r="C171" s="66"/>
      <c r="D171" s="66"/>
      <c r="E171" s="66"/>
      <c r="F171" s="66"/>
      <c r="G171" s="66"/>
      <c r="H171" s="66"/>
      <c r="I171" s="66"/>
      <c r="J171" s="66"/>
      <c r="K171" s="66"/>
      <c r="L171" s="66"/>
      <c r="M171" s="66"/>
      <c r="N171" s="66"/>
      <c r="O171" s="66"/>
      <c r="P171" s="66"/>
      <c r="Q171" s="66"/>
      <c r="R171" s="66"/>
      <c r="S171" s="66"/>
      <c r="T171" s="66"/>
      <c r="U171" s="66"/>
      <c r="V171" s="66"/>
      <c r="W171" s="66"/>
      <c r="X171" s="66"/>
      <c r="Y171" s="66"/>
      <c r="Z171" s="66"/>
      <c r="AA171" s="66"/>
      <c r="AB171" s="66"/>
    </row>
    <row r="172" spans="1:28">
      <c r="A172" s="66"/>
      <c r="B172" s="66"/>
      <c r="C172" s="66"/>
      <c r="D172" s="66"/>
      <c r="E172" s="66"/>
      <c r="F172" s="66"/>
      <c r="G172" s="66"/>
      <c r="H172" s="66"/>
      <c r="I172" s="66"/>
      <c r="J172" s="66"/>
      <c r="K172" s="66"/>
      <c r="L172" s="66"/>
      <c r="M172" s="66"/>
      <c r="N172" s="66"/>
      <c r="O172" s="66"/>
      <c r="P172" s="66"/>
      <c r="Q172" s="66"/>
      <c r="R172" s="66"/>
      <c r="S172" s="66"/>
      <c r="T172" s="66"/>
      <c r="U172" s="66"/>
      <c r="V172" s="66"/>
      <c r="W172" s="66"/>
      <c r="X172" s="66"/>
      <c r="Y172" s="66"/>
      <c r="Z172" s="66"/>
      <c r="AA172" s="66"/>
      <c r="AB172" s="66"/>
    </row>
    <row r="173" spans="1:28">
      <c r="A173" s="66"/>
      <c r="B173" s="66"/>
      <c r="C173" s="66"/>
      <c r="D173" s="66"/>
      <c r="E173" s="66"/>
      <c r="F173" s="66"/>
      <c r="G173" s="66"/>
      <c r="H173" s="66"/>
      <c r="I173" s="66"/>
      <c r="J173" s="66"/>
      <c r="K173" s="66"/>
      <c r="L173" s="66"/>
      <c r="M173" s="66"/>
      <c r="N173" s="66"/>
      <c r="O173" s="66"/>
      <c r="P173" s="66"/>
      <c r="Q173" s="66"/>
      <c r="R173" s="66"/>
      <c r="S173" s="66"/>
      <c r="T173" s="66"/>
      <c r="U173" s="66"/>
      <c r="V173" s="66"/>
      <c r="W173" s="66"/>
      <c r="X173" s="66"/>
      <c r="Y173" s="66"/>
      <c r="Z173" s="66"/>
      <c r="AA173" s="66"/>
      <c r="AB173" s="66"/>
    </row>
    <row r="174" spans="1:28">
      <c r="A174" s="66"/>
      <c r="B174" s="66"/>
      <c r="C174" s="66"/>
      <c r="D174" s="66"/>
      <c r="E174" s="66"/>
      <c r="F174" s="66"/>
      <c r="G174" s="66"/>
      <c r="H174" s="66"/>
      <c r="I174" s="66"/>
      <c r="J174" s="66"/>
      <c r="K174" s="66"/>
      <c r="L174" s="66"/>
      <c r="M174" s="66"/>
      <c r="N174" s="66"/>
      <c r="O174" s="66"/>
      <c r="P174" s="66"/>
      <c r="Q174" s="66"/>
      <c r="R174" s="66"/>
      <c r="S174" s="66"/>
      <c r="T174" s="66"/>
      <c r="U174" s="66"/>
      <c r="V174" s="66"/>
      <c r="W174" s="66"/>
      <c r="X174" s="66"/>
      <c r="Y174" s="66"/>
      <c r="Z174" s="66"/>
      <c r="AA174" s="66"/>
      <c r="AB174" s="66"/>
    </row>
    <row r="175" spans="1:28">
      <c r="A175" s="66"/>
      <c r="B175" s="66"/>
      <c r="C175" s="66"/>
      <c r="D175" s="66"/>
      <c r="E175" s="66"/>
      <c r="F175" s="66"/>
      <c r="G175" s="66"/>
      <c r="H175" s="66"/>
      <c r="I175" s="66"/>
      <c r="J175" s="66"/>
      <c r="K175" s="66"/>
      <c r="L175" s="66"/>
      <c r="M175" s="66"/>
      <c r="N175" s="66"/>
      <c r="O175" s="66"/>
      <c r="P175" s="66"/>
      <c r="Q175" s="66"/>
      <c r="R175" s="66"/>
      <c r="S175" s="66"/>
      <c r="T175" s="66"/>
      <c r="U175" s="66"/>
      <c r="V175" s="66"/>
      <c r="W175" s="66"/>
      <c r="X175" s="66"/>
      <c r="Y175" s="66"/>
      <c r="Z175" s="66"/>
      <c r="AA175" s="66"/>
      <c r="AB175" s="66"/>
    </row>
    <row r="176" spans="1:28">
      <c r="A176" s="66"/>
      <c r="B176" s="66"/>
      <c r="C176" s="66"/>
      <c r="D176" s="66"/>
      <c r="E176" s="66"/>
      <c r="F176" s="66"/>
      <c r="G176" s="66"/>
      <c r="H176" s="66"/>
      <c r="I176" s="66"/>
      <c r="J176" s="66"/>
      <c r="K176" s="66"/>
      <c r="L176" s="66"/>
      <c r="M176" s="66"/>
      <c r="N176" s="66"/>
      <c r="O176" s="66"/>
      <c r="P176" s="66"/>
      <c r="Q176" s="66"/>
      <c r="R176" s="66"/>
      <c r="S176" s="66"/>
      <c r="T176" s="66"/>
      <c r="U176" s="66"/>
      <c r="V176" s="66"/>
      <c r="W176" s="66"/>
      <c r="X176" s="66"/>
      <c r="Y176" s="66"/>
      <c r="Z176" s="66"/>
      <c r="AA176" s="66"/>
      <c r="AB176" s="66"/>
    </row>
    <row r="177" spans="1:28">
      <c r="A177" s="66"/>
      <c r="B177" s="66"/>
      <c r="C177" s="66"/>
      <c r="D177" s="66"/>
      <c r="E177" s="66"/>
      <c r="F177" s="66"/>
      <c r="G177" s="66"/>
      <c r="H177" s="66"/>
      <c r="I177" s="66"/>
      <c r="J177" s="66"/>
      <c r="K177" s="66"/>
      <c r="L177" s="66"/>
      <c r="M177" s="66"/>
      <c r="N177" s="66"/>
      <c r="O177" s="66"/>
      <c r="P177" s="66"/>
      <c r="Q177" s="66"/>
      <c r="R177" s="66"/>
      <c r="S177" s="66"/>
      <c r="T177" s="66"/>
      <c r="U177" s="66"/>
      <c r="V177" s="66"/>
      <c r="W177" s="66"/>
      <c r="X177" s="66"/>
      <c r="Y177" s="66"/>
      <c r="Z177" s="66"/>
      <c r="AA177" s="66"/>
      <c r="AB177" s="66"/>
    </row>
    <row r="178" spans="1:28">
      <c r="A178" s="66"/>
      <c r="B178" s="66"/>
      <c r="C178" s="66"/>
      <c r="D178" s="66"/>
      <c r="E178" s="66"/>
      <c r="F178" s="66"/>
      <c r="G178" s="66"/>
      <c r="H178" s="66"/>
      <c r="I178" s="66"/>
      <c r="J178" s="66"/>
      <c r="K178" s="66"/>
      <c r="L178" s="66"/>
      <c r="M178" s="66"/>
      <c r="N178" s="66"/>
      <c r="O178" s="66"/>
      <c r="P178" s="66"/>
      <c r="Q178" s="66"/>
      <c r="R178" s="66"/>
      <c r="S178" s="66"/>
      <c r="T178" s="66"/>
      <c r="U178" s="66"/>
      <c r="V178" s="66"/>
      <c r="W178" s="66"/>
      <c r="X178" s="66"/>
      <c r="Y178" s="66"/>
      <c r="Z178" s="66"/>
      <c r="AA178" s="66"/>
      <c r="AB178" s="66"/>
    </row>
    <row r="179" spans="1:28">
      <c r="A179" s="66"/>
      <c r="B179" s="66"/>
      <c r="C179" s="66"/>
      <c r="D179" s="66"/>
      <c r="E179" s="66"/>
      <c r="F179" s="66"/>
      <c r="G179" s="66"/>
      <c r="H179" s="66"/>
      <c r="I179" s="66"/>
      <c r="J179" s="66"/>
      <c r="K179" s="66"/>
      <c r="L179" s="66"/>
      <c r="M179" s="66"/>
      <c r="N179" s="66"/>
      <c r="O179" s="66"/>
      <c r="P179" s="66"/>
      <c r="Q179" s="66"/>
      <c r="R179" s="66"/>
      <c r="S179" s="66"/>
      <c r="T179" s="66"/>
      <c r="U179" s="66"/>
      <c r="V179" s="66"/>
      <c r="W179" s="66"/>
      <c r="X179" s="66"/>
      <c r="Y179" s="66"/>
      <c r="Z179" s="66"/>
      <c r="AA179" s="66"/>
      <c r="AB179" s="66"/>
    </row>
    <row r="180" spans="1:28">
      <c r="A180" s="66"/>
      <c r="B180" s="66"/>
      <c r="C180" s="66"/>
      <c r="D180" s="66"/>
      <c r="E180" s="66"/>
      <c r="F180" s="66"/>
      <c r="G180" s="66"/>
      <c r="H180" s="66"/>
      <c r="I180" s="66"/>
      <c r="J180" s="66"/>
      <c r="K180" s="66"/>
      <c r="L180" s="66"/>
      <c r="M180" s="66"/>
      <c r="N180" s="66"/>
      <c r="O180" s="66"/>
      <c r="P180" s="66"/>
      <c r="Q180" s="66"/>
      <c r="R180" s="66"/>
      <c r="S180" s="66"/>
      <c r="T180" s="66"/>
      <c r="U180" s="66"/>
      <c r="V180" s="66"/>
      <c r="W180" s="66"/>
      <c r="X180" s="66"/>
      <c r="Y180" s="66"/>
      <c r="Z180" s="66"/>
      <c r="AA180" s="66"/>
      <c r="AB180" s="66"/>
    </row>
    <row r="181" spans="1:28">
      <c r="A181" s="66"/>
      <c r="B181" s="66"/>
      <c r="C181" s="66"/>
      <c r="D181" s="66"/>
      <c r="E181" s="66"/>
      <c r="F181" s="66"/>
      <c r="G181" s="66"/>
      <c r="H181" s="66"/>
      <c r="I181" s="66"/>
      <c r="J181" s="66"/>
      <c r="K181" s="66"/>
      <c r="L181" s="66"/>
      <c r="M181" s="66"/>
      <c r="N181" s="66"/>
      <c r="O181" s="66"/>
      <c r="P181" s="66"/>
      <c r="Q181" s="66"/>
      <c r="R181" s="66"/>
      <c r="S181" s="66"/>
      <c r="T181" s="66"/>
      <c r="U181" s="66"/>
      <c r="V181" s="66"/>
      <c r="W181" s="66"/>
      <c r="X181" s="66"/>
      <c r="Y181" s="66"/>
      <c r="Z181" s="66"/>
      <c r="AA181" s="66"/>
      <c r="AB181" s="66"/>
    </row>
    <row r="182" spans="1:28">
      <c r="A182" s="66"/>
      <c r="B182" s="66"/>
      <c r="C182" s="66"/>
      <c r="D182" s="66"/>
      <c r="E182" s="66"/>
      <c r="F182" s="66"/>
      <c r="G182" s="66"/>
      <c r="H182" s="66"/>
      <c r="I182" s="66"/>
      <c r="J182" s="66"/>
      <c r="K182" s="66"/>
      <c r="L182" s="66"/>
      <c r="M182" s="66"/>
      <c r="N182" s="66"/>
      <c r="O182" s="66"/>
      <c r="P182" s="66"/>
      <c r="Q182" s="66"/>
      <c r="R182" s="66"/>
      <c r="S182" s="66"/>
      <c r="T182" s="66"/>
      <c r="U182" s="66"/>
      <c r="V182" s="66"/>
      <c r="W182" s="66"/>
      <c r="X182" s="66"/>
      <c r="Y182" s="66"/>
      <c r="Z182" s="66"/>
      <c r="AA182" s="66"/>
      <c r="AB182" s="66"/>
    </row>
    <row r="183" spans="1:28">
      <c r="A183" s="66"/>
      <c r="B183" s="66"/>
      <c r="C183" s="66"/>
      <c r="D183" s="66"/>
      <c r="E183" s="66"/>
      <c r="F183" s="66"/>
      <c r="G183" s="66"/>
      <c r="H183" s="66"/>
      <c r="I183" s="66"/>
      <c r="J183" s="66"/>
      <c r="K183" s="66"/>
      <c r="L183" s="66"/>
      <c r="M183" s="66"/>
      <c r="N183" s="66"/>
      <c r="O183" s="66"/>
      <c r="P183" s="66"/>
      <c r="Q183" s="66"/>
      <c r="R183" s="66"/>
      <c r="S183" s="66"/>
      <c r="T183" s="66"/>
      <c r="U183" s="66"/>
      <c r="V183" s="66"/>
      <c r="W183" s="66"/>
      <c r="X183" s="66"/>
      <c r="Y183" s="66"/>
      <c r="Z183" s="66"/>
      <c r="AA183" s="66"/>
      <c r="AB183" s="66"/>
    </row>
    <row r="184" spans="1:28">
      <c r="A184" s="66"/>
      <c r="B184" s="66"/>
      <c r="C184" s="66"/>
      <c r="D184" s="66"/>
      <c r="E184" s="66"/>
      <c r="F184" s="66"/>
      <c r="G184" s="66"/>
      <c r="H184" s="66"/>
      <c r="I184" s="66"/>
      <c r="J184" s="66"/>
      <c r="K184" s="66"/>
      <c r="L184" s="66"/>
      <c r="M184" s="66"/>
      <c r="N184" s="66"/>
      <c r="O184" s="66"/>
      <c r="P184" s="66"/>
      <c r="Q184" s="66"/>
      <c r="R184" s="66"/>
      <c r="S184" s="66"/>
      <c r="T184" s="66"/>
      <c r="U184" s="66"/>
      <c r="V184" s="66"/>
      <c r="W184" s="66"/>
      <c r="X184" s="66"/>
      <c r="Y184" s="66"/>
      <c r="Z184" s="66"/>
      <c r="AA184" s="66"/>
      <c r="AB184" s="66"/>
    </row>
    <row r="185" spans="1:28">
      <c r="A185" s="66"/>
      <c r="B185" s="66"/>
      <c r="C185" s="66"/>
      <c r="D185" s="66"/>
      <c r="E185" s="66"/>
      <c r="F185" s="66"/>
      <c r="G185" s="66"/>
      <c r="H185" s="66"/>
      <c r="I185" s="66"/>
      <c r="J185" s="66"/>
      <c r="K185" s="66"/>
      <c r="L185" s="66"/>
      <c r="M185" s="66"/>
      <c r="N185" s="66"/>
      <c r="O185" s="66"/>
      <c r="P185" s="66"/>
      <c r="Q185" s="66"/>
      <c r="R185" s="66"/>
      <c r="S185" s="66"/>
      <c r="T185" s="66"/>
      <c r="U185" s="66"/>
      <c r="V185" s="66"/>
      <c r="W185" s="66"/>
      <c r="X185" s="66"/>
      <c r="Y185" s="66"/>
      <c r="Z185" s="66"/>
      <c r="AA185" s="66"/>
      <c r="AB185" s="66"/>
    </row>
    <row r="186" spans="1:28">
      <c r="A186" s="66"/>
      <c r="B186" s="66"/>
      <c r="C186" s="66"/>
      <c r="D186" s="66"/>
      <c r="E186" s="66"/>
      <c r="F186" s="66"/>
      <c r="G186" s="66"/>
      <c r="H186" s="66"/>
      <c r="I186" s="66"/>
      <c r="J186" s="66"/>
      <c r="K186" s="66"/>
      <c r="L186" s="66"/>
      <c r="M186" s="66"/>
      <c r="N186" s="66"/>
      <c r="O186" s="66"/>
      <c r="P186" s="66"/>
      <c r="Q186" s="66"/>
      <c r="R186" s="66"/>
      <c r="S186" s="66"/>
      <c r="T186" s="66"/>
      <c r="U186" s="66"/>
      <c r="V186" s="66"/>
      <c r="W186" s="66"/>
      <c r="X186" s="66"/>
      <c r="Y186" s="66"/>
      <c r="Z186" s="66"/>
      <c r="AA186" s="66"/>
      <c r="AB186" s="66"/>
    </row>
    <row r="187" spans="1:28">
      <c r="A187" s="66"/>
      <c r="B187" s="66"/>
      <c r="C187" s="66"/>
      <c r="D187" s="66"/>
      <c r="E187" s="66"/>
      <c r="F187" s="66"/>
      <c r="G187" s="66"/>
      <c r="H187" s="66"/>
      <c r="I187" s="66"/>
      <c r="J187" s="66"/>
      <c r="K187" s="66"/>
      <c r="L187" s="66"/>
      <c r="M187" s="66"/>
      <c r="N187" s="66"/>
      <c r="O187" s="66"/>
      <c r="P187" s="66"/>
      <c r="Q187" s="66"/>
      <c r="R187" s="66"/>
      <c r="S187" s="66"/>
      <c r="T187" s="66"/>
      <c r="U187" s="66"/>
      <c r="V187" s="66"/>
      <c r="W187" s="66"/>
      <c r="X187" s="66"/>
      <c r="Y187" s="66"/>
      <c r="Z187" s="66"/>
      <c r="AA187" s="66"/>
      <c r="AB187" s="66"/>
    </row>
    <row r="188" spans="1:28">
      <c r="A188" s="66"/>
      <c r="B188" s="66"/>
      <c r="C188" s="66"/>
      <c r="D188" s="66"/>
      <c r="E188" s="66"/>
      <c r="F188" s="66"/>
      <c r="G188" s="66"/>
      <c r="H188" s="66"/>
      <c r="I188" s="66"/>
      <c r="J188" s="66"/>
      <c r="K188" s="66"/>
      <c r="L188" s="66"/>
      <c r="M188" s="66"/>
      <c r="N188" s="66"/>
      <c r="O188" s="66"/>
      <c r="P188" s="66"/>
      <c r="Q188" s="66"/>
      <c r="R188" s="66"/>
      <c r="S188" s="66"/>
      <c r="T188" s="66"/>
      <c r="U188" s="66"/>
      <c r="V188" s="66"/>
      <c r="W188" s="66"/>
      <c r="X188" s="66"/>
      <c r="Y188" s="66"/>
      <c r="Z188" s="66"/>
      <c r="AA188" s="66"/>
      <c r="AB188" s="66"/>
    </row>
    <row r="189" spans="1:28">
      <c r="A189" s="66"/>
      <c r="B189" s="66"/>
      <c r="C189" s="66"/>
      <c r="D189" s="66"/>
      <c r="E189" s="66"/>
      <c r="F189" s="66"/>
      <c r="G189" s="66"/>
      <c r="H189" s="66"/>
      <c r="I189" s="66"/>
      <c r="J189" s="66"/>
      <c r="K189" s="66"/>
      <c r="L189" s="66"/>
      <c r="M189" s="66"/>
      <c r="N189" s="66"/>
      <c r="O189" s="66"/>
      <c r="P189" s="66"/>
      <c r="Q189" s="66"/>
      <c r="R189" s="66"/>
      <c r="S189" s="66"/>
      <c r="T189" s="66"/>
      <c r="U189" s="66"/>
      <c r="V189" s="66"/>
      <c r="W189" s="66"/>
      <c r="X189" s="66"/>
      <c r="Y189" s="66"/>
      <c r="Z189" s="66"/>
      <c r="AA189" s="66"/>
      <c r="AB189" s="66"/>
    </row>
    <row r="190" spans="1:28">
      <c r="A190" s="66"/>
      <c r="B190" s="66"/>
      <c r="C190" s="66"/>
      <c r="D190" s="66"/>
      <c r="E190" s="66"/>
      <c r="F190" s="66"/>
      <c r="G190" s="66"/>
      <c r="H190" s="66"/>
      <c r="I190" s="66"/>
      <c r="J190" s="66"/>
      <c r="K190" s="66"/>
      <c r="L190" s="66"/>
      <c r="M190" s="66"/>
      <c r="N190" s="66"/>
      <c r="O190" s="66"/>
      <c r="P190" s="66"/>
      <c r="Q190" s="66"/>
      <c r="R190" s="66"/>
      <c r="S190" s="66"/>
      <c r="T190" s="66"/>
      <c r="U190" s="66"/>
      <c r="V190" s="66"/>
      <c r="W190" s="66"/>
      <c r="X190" s="66"/>
      <c r="Y190" s="66"/>
      <c r="Z190" s="66"/>
      <c r="AA190" s="66"/>
      <c r="AB190" s="66"/>
    </row>
    <row r="191" spans="1:28">
      <c r="A191" s="66"/>
      <c r="B191" s="66"/>
      <c r="C191" s="66"/>
      <c r="D191" s="66"/>
      <c r="E191" s="66"/>
      <c r="F191" s="66"/>
      <c r="G191" s="66"/>
      <c r="H191" s="66"/>
      <c r="I191" s="66"/>
      <c r="J191" s="66"/>
      <c r="K191" s="66"/>
      <c r="L191" s="66"/>
      <c r="M191" s="66"/>
      <c r="N191" s="66"/>
      <c r="O191" s="66"/>
      <c r="P191" s="66"/>
      <c r="Q191" s="66"/>
      <c r="R191" s="66"/>
      <c r="S191" s="66"/>
      <c r="T191" s="66"/>
      <c r="U191" s="66"/>
      <c r="V191" s="66"/>
      <c r="W191" s="66"/>
      <c r="X191" s="66"/>
      <c r="Y191" s="66"/>
      <c r="Z191" s="66"/>
      <c r="AA191" s="66"/>
      <c r="AB191" s="66"/>
    </row>
    <row r="192" spans="1:28">
      <c r="A192" s="66"/>
      <c r="B192" s="66"/>
      <c r="C192" s="66"/>
      <c r="D192" s="66"/>
      <c r="E192" s="66"/>
      <c r="F192" s="66"/>
      <c r="G192" s="66"/>
      <c r="H192" s="66"/>
      <c r="I192" s="66"/>
      <c r="J192" s="66"/>
      <c r="K192" s="66"/>
      <c r="L192" s="66"/>
      <c r="M192" s="66"/>
      <c r="N192" s="66"/>
      <c r="O192" s="66"/>
      <c r="P192" s="66"/>
      <c r="Q192" s="66"/>
      <c r="R192" s="66"/>
      <c r="S192" s="66"/>
      <c r="T192" s="66"/>
      <c r="U192" s="66"/>
      <c r="V192" s="66"/>
      <c r="W192" s="66"/>
      <c r="X192" s="66"/>
      <c r="Y192" s="66"/>
      <c r="Z192" s="66"/>
      <c r="AA192" s="66"/>
      <c r="AB192" s="66"/>
    </row>
    <row r="193" spans="1:28">
      <c r="A193" s="66"/>
      <c r="B193" s="66"/>
      <c r="C193" s="66"/>
      <c r="D193" s="66"/>
      <c r="E193" s="66"/>
      <c r="F193" s="66"/>
      <c r="G193" s="66"/>
      <c r="H193" s="66"/>
      <c r="I193" s="66"/>
      <c r="J193" s="66"/>
      <c r="K193" s="66"/>
      <c r="L193" s="66"/>
      <c r="M193" s="66"/>
      <c r="N193" s="66"/>
      <c r="O193" s="66"/>
      <c r="P193" s="66"/>
      <c r="Q193" s="66"/>
      <c r="R193" s="66"/>
      <c r="S193" s="66"/>
      <c r="T193" s="66"/>
      <c r="U193" s="66"/>
      <c r="V193" s="66"/>
      <c r="W193" s="66"/>
      <c r="X193" s="66"/>
      <c r="Y193" s="66"/>
      <c r="Z193" s="66"/>
      <c r="AA193" s="66"/>
      <c r="AB193" s="66"/>
    </row>
    <row r="194" spans="1:28">
      <c r="A194" s="66"/>
      <c r="B194" s="66"/>
      <c r="C194" s="66"/>
      <c r="D194" s="66"/>
      <c r="E194" s="66"/>
      <c r="F194" s="66"/>
      <c r="G194" s="66"/>
      <c r="H194" s="66"/>
      <c r="I194" s="66"/>
      <c r="J194" s="66"/>
      <c r="K194" s="66"/>
      <c r="L194" s="66"/>
      <c r="M194" s="66"/>
      <c r="N194" s="66"/>
      <c r="O194" s="66"/>
      <c r="P194" s="66"/>
      <c r="Q194" s="66"/>
      <c r="R194" s="66"/>
      <c r="S194" s="66"/>
      <c r="T194" s="66"/>
      <c r="U194" s="66"/>
      <c r="V194" s="66"/>
      <c r="W194" s="66"/>
      <c r="X194" s="66"/>
      <c r="Y194" s="66"/>
      <c r="Z194" s="66"/>
      <c r="AA194" s="66"/>
      <c r="AB194" s="66"/>
    </row>
    <row r="195" spans="1:28">
      <c r="A195" s="66"/>
      <c r="B195" s="66"/>
      <c r="C195" s="66"/>
      <c r="D195" s="66"/>
      <c r="E195" s="66"/>
      <c r="F195" s="66"/>
      <c r="G195" s="66"/>
      <c r="H195" s="66"/>
      <c r="I195" s="66"/>
      <c r="J195" s="66"/>
      <c r="K195" s="66"/>
      <c r="L195" s="66"/>
      <c r="M195" s="66"/>
      <c r="N195" s="66"/>
      <c r="O195" s="66"/>
      <c r="P195" s="66"/>
      <c r="Q195" s="66"/>
      <c r="R195" s="66"/>
      <c r="S195" s="66"/>
      <c r="T195" s="66"/>
      <c r="U195" s="66"/>
      <c r="V195" s="66"/>
      <c r="W195" s="66"/>
      <c r="X195" s="66"/>
      <c r="Y195" s="66"/>
      <c r="Z195" s="66"/>
      <c r="AA195" s="66"/>
      <c r="AB195" s="66"/>
    </row>
    <row r="196" spans="1:28">
      <c r="A196" s="66"/>
      <c r="B196" s="66"/>
      <c r="C196" s="66"/>
      <c r="D196" s="66"/>
      <c r="E196" s="66"/>
      <c r="F196" s="66"/>
      <c r="G196" s="66"/>
      <c r="H196" s="66"/>
      <c r="I196" s="66"/>
      <c r="J196" s="66"/>
      <c r="K196" s="66"/>
      <c r="L196" s="66"/>
      <c r="M196" s="66"/>
      <c r="N196" s="66"/>
      <c r="O196" s="66"/>
      <c r="P196" s="66"/>
      <c r="Q196" s="66"/>
      <c r="R196" s="66"/>
      <c r="S196" s="66"/>
      <c r="T196" s="66"/>
      <c r="U196" s="66"/>
      <c r="V196" s="66"/>
      <c r="W196" s="66"/>
      <c r="X196" s="66"/>
      <c r="Y196" s="66"/>
      <c r="Z196" s="66"/>
      <c r="AA196" s="66"/>
      <c r="AB196" s="66"/>
    </row>
    <row r="197" spans="1:28">
      <c r="A197" s="66"/>
      <c r="B197" s="66"/>
      <c r="C197" s="66"/>
      <c r="D197" s="66"/>
      <c r="E197" s="66"/>
      <c r="F197" s="66"/>
      <c r="G197" s="66"/>
      <c r="H197" s="66"/>
      <c r="I197" s="66"/>
      <c r="J197" s="66"/>
      <c r="K197" s="66"/>
      <c r="L197" s="66"/>
      <c r="M197" s="66"/>
      <c r="N197" s="66"/>
      <c r="O197" s="66"/>
      <c r="P197" s="66"/>
      <c r="Q197" s="66"/>
      <c r="R197" s="66"/>
      <c r="S197" s="66"/>
      <c r="T197" s="66"/>
      <c r="U197" s="66"/>
      <c r="V197" s="66"/>
      <c r="W197" s="66"/>
      <c r="X197" s="66"/>
      <c r="Y197" s="66"/>
      <c r="Z197" s="66"/>
      <c r="AA197" s="66"/>
      <c r="AB197" s="66"/>
    </row>
    <row r="198" spans="1:28">
      <c r="A198" s="66"/>
      <c r="B198" s="66"/>
      <c r="C198" s="66"/>
      <c r="D198" s="66"/>
      <c r="E198" s="66"/>
      <c r="F198" s="66"/>
      <c r="G198" s="66"/>
      <c r="H198" s="66"/>
      <c r="I198" s="66"/>
      <c r="J198" s="66"/>
      <c r="K198" s="66"/>
      <c r="L198" s="66"/>
      <c r="M198" s="66"/>
      <c r="N198" s="66"/>
      <c r="O198" s="66"/>
      <c r="P198" s="66"/>
      <c r="Q198" s="66"/>
      <c r="R198" s="66"/>
      <c r="S198" s="66"/>
      <c r="T198" s="66"/>
      <c r="U198" s="66"/>
      <c r="V198" s="66"/>
      <c r="W198" s="66"/>
      <c r="X198" s="66"/>
      <c r="Y198" s="66"/>
      <c r="Z198" s="66"/>
      <c r="AA198" s="66"/>
      <c r="AB198" s="66"/>
    </row>
    <row r="199" spans="1:28">
      <c r="A199" s="66"/>
      <c r="B199" s="66"/>
      <c r="C199" s="66"/>
      <c r="D199" s="66"/>
      <c r="E199" s="66"/>
      <c r="F199" s="66"/>
      <c r="G199" s="66"/>
      <c r="H199" s="66"/>
      <c r="I199" s="66"/>
      <c r="J199" s="66"/>
      <c r="K199" s="66"/>
      <c r="L199" s="66"/>
      <c r="M199" s="66"/>
      <c r="N199" s="66"/>
      <c r="O199" s="66"/>
      <c r="P199" s="66"/>
      <c r="Q199" s="66"/>
      <c r="R199" s="66"/>
      <c r="S199" s="66"/>
      <c r="T199" s="66"/>
      <c r="U199" s="66"/>
      <c r="V199" s="66"/>
      <c r="W199" s="66"/>
      <c r="X199" s="66"/>
      <c r="Y199" s="66"/>
      <c r="Z199" s="66"/>
      <c r="AA199" s="66"/>
      <c r="AB199" s="66"/>
    </row>
    <row r="200" spans="1:28">
      <c r="A200" s="66"/>
      <c r="B200" s="66"/>
      <c r="C200" s="66"/>
      <c r="D200" s="66"/>
      <c r="E200" s="66"/>
      <c r="F200" s="66"/>
      <c r="G200" s="66"/>
      <c r="H200" s="66"/>
      <c r="I200" s="66"/>
      <c r="J200" s="66"/>
      <c r="K200" s="66"/>
      <c r="L200" s="66"/>
      <c r="M200" s="66"/>
      <c r="N200" s="66"/>
      <c r="O200" s="66"/>
      <c r="P200" s="66"/>
      <c r="Q200" s="66"/>
      <c r="R200" s="66"/>
      <c r="S200" s="66"/>
      <c r="T200" s="66"/>
      <c r="U200" s="66"/>
      <c r="V200" s="66"/>
      <c r="W200" s="66"/>
      <c r="X200" s="66"/>
      <c r="Y200" s="66"/>
      <c r="Z200" s="66"/>
      <c r="AA200" s="66"/>
      <c r="AB200" s="66"/>
    </row>
    <row r="201" spans="1:28">
      <c r="A201" s="66"/>
      <c r="B201" s="66"/>
      <c r="C201" s="66"/>
      <c r="D201" s="66"/>
      <c r="E201" s="66"/>
      <c r="F201" s="66"/>
      <c r="G201" s="66"/>
      <c r="H201" s="66"/>
      <c r="I201" s="66"/>
      <c r="J201" s="66"/>
      <c r="K201" s="66"/>
      <c r="L201" s="66"/>
      <c r="M201" s="66"/>
      <c r="N201" s="66"/>
      <c r="O201" s="66"/>
      <c r="P201" s="66"/>
      <c r="Q201" s="66"/>
      <c r="R201" s="66"/>
      <c r="S201" s="66"/>
      <c r="T201" s="66"/>
      <c r="U201" s="66"/>
      <c r="V201" s="66"/>
      <c r="W201" s="66"/>
      <c r="X201" s="66"/>
      <c r="Y201" s="66"/>
      <c r="Z201" s="66"/>
      <c r="AA201" s="66"/>
      <c r="AB201" s="66"/>
    </row>
    <row r="202" spans="1:28">
      <c r="A202" s="66"/>
      <c r="B202" s="66"/>
      <c r="C202" s="66"/>
      <c r="D202" s="66"/>
      <c r="E202" s="66"/>
      <c r="F202" s="66"/>
      <c r="G202" s="66"/>
      <c r="H202" s="66"/>
      <c r="I202" s="66"/>
      <c r="J202" s="66"/>
      <c r="K202" s="66"/>
      <c r="L202" s="66"/>
      <c r="M202" s="66"/>
      <c r="N202" s="66"/>
      <c r="O202" s="66"/>
      <c r="P202" s="66"/>
      <c r="Q202" s="66"/>
      <c r="R202" s="66"/>
      <c r="S202" s="66"/>
      <c r="T202" s="66"/>
      <c r="U202" s="66"/>
      <c r="V202" s="66"/>
      <c r="W202" s="66"/>
      <c r="X202" s="66"/>
      <c r="Y202" s="66"/>
      <c r="Z202" s="66"/>
      <c r="AA202" s="66"/>
      <c r="AB202" s="66"/>
    </row>
    <row r="203" spans="1:28">
      <c r="A203" s="66"/>
      <c r="B203" s="66"/>
      <c r="C203" s="66"/>
      <c r="D203" s="66"/>
      <c r="E203" s="66"/>
      <c r="F203" s="66"/>
      <c r="G203" s="66"/>
      <c r="H203" s="66"/>
      <c r="I203" s="66"/>
      <c r="J203" s="66"/>
      <c r="K203" s="66"/>
      <c r="L203" s="66"/>
      <c r="M203" s="66"/>
      <c r="N203" s="66"/>
      <c r="O203" s="66"/>
      <c r="P203" s="66"/>
      <c r="Q203" s="66"/>
      <c r="R203" s="66"/>
      <c r="S203" s="66"/>
      <c r="T203" s="66"/>
      <c r="U203" s="66"/>
      <c r="V203" s="66"/>
      <c r="W203" s="66"/>
      <c r="X203" s="66"/>
      <c r="Y203" s="66"/>
      <c r="Z203" s="66"/>
      <c r="AA203" s="66"/>
      <c r="AB203" s="66"/>
    </row>
    <row r="204" spans="1:28">
      <c r="A204" s="66"/>
      <c r="B204" s="66"/>
      <c r="C204" s="66"/>
      <c r="D204" s="66"/>
      <c r="E204" s="66"/>
      <c r="F204" s="66"/>
      <c r="G204" s="66"/>
      <c r="H204" s="66"/>
      <c r="I204" s="66"/>
      <c r="J204" s="66"/>
      <c r="K204" s="66"/>
      <c r="L204" s="66"/>
      <c r="M204" s="66"/>
      <c r="N204" s="66"/>
      <c r="O204" s="66"/>
      <c r="P204" s="66"/>
      <c r="Q204" s="66"/>
      <c r="R204" s="66"/>
      <c r="S204" s="66"/>
      <c r="T204" s="66"/>
      <c r="U204" s="66"/>
      <c r="V204" s="66"/>
      <c r="W204" s="66"/>
      <c r="X204" s="66"/>
      <c r="Y204" s="66"/>
      <c r="Z204" s="66"/>
      <c r="AA204" s="66"/>
      <c r="AB204" s="66"/>
    </row>
    <row r="205" spans="1:28">
      <c r="A205" s="66"/>
      <c r="B205" s="66"/>
      <c r="C205" s="66"/>
      <c r="D205" s="66"/>
      <c r="E205" s="66"/>
      <c r="F205" s="66"/>
      <c r="G205" s="66"/>
      <c r="H205" s="66"/>
      <c r="I205" s="66"/>
      <c r="J205" s="66"/>
      <c r="K205" s="66"/>
      <c r="L205" s="66"/>
      <c r="M205" s="66"/>
      <c r="N205" s="66"/>
      <c r="O205" s="66"/>
      <c r="P205" s="66"/>
      <c r="Q205" s="66"/>
      <c r="R205" s="66"/>
      <c r="S205" s="66"/>
      <c r="T205" s="66"/>
      <c r="U205" s="66"/>
      <c r="V205" s="66"/>
      <c r="W205" s="66"/>
      <c r="X205" s="66"/>
      <c r="Y205" s="66"/>
      <c r="Z205" s="66"/>
      <c r="AA205" s="66"/>
      <c r="AB205" s="66"/>
    </row>
    <row r="206" spans="1:28">
      <c r="A206" s="66"/>
      <c r="B206" s="66"/>
      <c r="C206" s="66"/>
      <c r="D206" s="66"/>
      <c r="E206" s="66"/>
      <c r="F206" s="66"/>
      <c r="G206" s="66"/>
      <c r="H206" s="66"/>
      <c r="I206" s="66"/>
      <c r="J206" s="66"/>
      <c r="K206" s="66"/>
      <c r="L206" s="66"/>
      <c r="M206" s="66"/>
      <c r="N206" s="66"/>
      <c r="O206" s="66"/>
      <c r="P206" s="66"/>
      <c r="Q206" s="66"/>
      <c r="R206" s="66"/>
      <c r="S206" s="66"/>
      <c r="T206" s="66"/>
      <c r="U206" s="66"/>
      <c r="V206" s="66"/>
      <c r="W206" s="66"/>
      <c r="X206" s="66"/>
      <c r="Y206" s="66"/>
      <c r="Z206" s="66"/>
      <c r="AA206" s="66"/>
      <c r="AB206" s="66"/>
    </row>
    <row r="207" spans="1:28">
      <c r="A207" s="66"/>
      <c r="B207" s="66"/>
      <c r="C207" s="66"/>
      <c r="D207" s="66"/>
      <c r="E207" s="66"/>
      <c r="F207" s="66"/>
      <c r="G207" s="66"/>
      <c r="H207" s="66"/>
      <c r="I207" s="66"/>
      <c r="J207" s="66"/>
      <c r="K207" s="66"/>
      <c r="L207" s="66"/>
      <c r="M207" s="66"/>
      <c r="N207" s="66"/>
      <c r="O207" s="66"/>
      <c r="P207" s="66"/>
      <c r="Q207" s="66"/>
      <c r="R207" s="66"/>
      <c r="S207" s="66"/>
      <c r="T207" s="66"/>
      <c r="U207" s="66"/>
      <c r="V207" s="66"/>
      <c r="W207" s="66"/>
      <c r="X207" s="66"/>
      <c r="Y207" s="66"/>
      <c r="Z207" s="66"/>
      <c r="AA207" s="66"/>
      <c r="AB207" s="66"/>
    </row>
    <row r="208" spans="1:28">
      <c r="A208" s="66"/>
      <c r="B208" s="66"/>
      <c r="C208" s="66"/>
      <c r="D208" s="66"/>
      <c r="E208" s="66"/>
      <c r="F208" s="66"/>
      <c r="G208" s="66"/>
      <c r="H208" s="66"/>
      <c r="I208" s="66"/>
      <c r="J208" s="66"/>
      <c r="K208" s="66"/>
      <c r="L208" s="66"/>
      <c r="M208" s="66"/>
      <c r="N208" s="66"/>
      <c r="O208" s="66"/>
      <c r="P208" s="66"/>
      <c r="Q208" s="66"/>
      <c r="R208" s="66"/>
      <c r="S208" s="66"/>
      <c r="T208" s="66"/>
      <c r="U208" s="66"/>
      <c r="V208" s="66"/>
      <c r="W208" s="66"/>
      <c r="X208" s="66"/>
      <c r="Y208" s="66"/>
      <c r="Z208" s="66"/>
      <c r="AA208" s="66"/>
      <c r="AB208" s="66"/>
    </row>
    <row r="209" spans="1:28">
      <c r="A209" s="66"/>
      <c r="B209" s="66"/>
      <c r="C209" s="66"/>
      <c r="D209" s="66"/>
      <c r="E209" s="66"/>
      <c r="F209" s="66"/>
      <c r="G209" s="66"/>
      <c r="H209" s="66"/>
      <c r="I209" s="66"/>
      <c r="J209" s="66"/>
      <c r="K209" s="66"/>
      <c r="L209" s="66"/>
      <c r="M209" s="66"/>
      <c r="N209" s="66"/>
      <c r="O209" s="66"/>
      <c r="P209" s="66"/>
      <c r="Q209" s="66"/>
      <c r="R209" s="66"/>
      <c r="S209" s="66"/>
      <c r="T209" s="66"/>
      <c r="U209" s="66"/>
      <c r="V209" s="66"/>
      <c r="W209" s="66"/>
      <c r="X209" s="66"/>
      <c r="Y209" s="66"/>
      <c r="Z209" s="66"/>
      <c r="AA209" s="66"/>
      <c r="AB209" s="66"/>
    </row>
    <row r="210" spans="1:28">
      <c r="A210" s="66"/>
      <c r="B210" s="66"/>
      <c r="C210" s="66"/>
      <c r="D210" s="66"/>
      <c r="E210" s="66"/>
      <c r="F210" s="66"/>
      <c r="G210" s="66"/>
      <c r="H210" s="66"/>
      <c r="I210" s="66"/>
      <c r="J210" s="66"/>
      <c r="K210" s="66"/>
      <c r="L210" s="66"/>
      <c r="M210" s="66"/>
      <c r="N210" s="66"/>
      <c r="O210" s="66"/>
      <c r="P210" s="66"/>
      <c r="Q210" s="66"/>
      <c r="R210" s="66"/>
      <c r="S210" s="66"/>
      <c r="T210" s="66"/>
      <c r="U210" s="66"/>
      <c r="V210" s="66"/>
      <c r="W210" s="66"/>
      <c r="X210" s="66"/>
      <c r="Y210" s="66"/>
      <c r="Z210" s="66"/>
      <c r="AA210" s="66"/>
      <c r="AB210" s="66"/>
    </row>
    <row r="211" spans="1:28">
      <c r="A211" s="66"/>
      <c r="B211" s="66"/>
      <c r="C211" s="66"/>
      <c r="D211" s="66"/>
      <c r="E211" s="66"/>
      <c r="F211" s="66"/>
      <c r="G211" s="66"/>
      <c r="H211" s="66"/>
      <c r="I211" s="66"/>
      <c r="J211" s="66"/>
      <c r="K211" s="66"/>
      <c r="L211" s="66"/>
      <c r="M211" s="66"/>
      <c r="N211" s="66"/>
      <c r="O211" s="66"/>
      <c r="P211" s="66"/>
      <c r="Q211" s="66"/>
      <c r="R211" s="66"/>
      <c r="S211" s="66"/>
      <c r="T211" s="66"/>
      <c r="U211" s="66"/>
      <c r="V211" s="66"/>
      <c r="W211" s="66"/>
      <c r="X211" s="66"/>
      <c r="Y211" s="66"/>
      <c r="Z211" s="66"/>
      <c r="AA211" s="66"/>
      <c r="AB211" s="66"/>
    </row>
    <row r="212" spans="1:28">
      <c r="A212" s="66"/>
      <c r="B212" s="66"/>
      <c r="C212" s="66"/>
      <c r="D212" s="66"/>
      <c r="E212" s="66"/>
      <c r="F212" s="66"/>
      <c r="G212" s="66"/>
      <c r="H212" s="66"/>
      <c r="I212" s="66"/>
      <c r="J212" s="66"/>
      <c r="K212" s="66"/>
      <c r="L212" s="66"/>
      <c r="M212" s="66"/>
      <c r="N212" s="66"/>
      <c r="O212" s="66"/>
      <c r="P212" s="66"/>
      <c r="Q212" s="66"/>
      <c r="R212" s="66"/>
      <c r="S212" s="66"/>
      <c r="T212" s="66"/>
      <c r="U212" s="66"/>
      <c r="V212" s="66"/>
      <c r="W212" s="66"/>
      <c r="X212" s="66"/>
      <c r="Y212" s="66"/>
      <c r="Z212" s="66"/>
      <c r="AA212" s="66"/>
      <c r="AB212" s="66"/>
    </row>
    <row r="213" spans="1:28">
      <c r="A213" s="66"/>
      <c r="B213" s="66"/>
      <c r="C213" s="66"/>
      <c r="D213" s="66"/>
      <c r="E213" s="66"/>
      <c r="F213" s="66"/>
      <c r="G213" s="66"/>
      <c r="H213" s="66"/>
      <c r="I213" s="66"/>
      <c r="J213" s="66"/>
      <c r="K213" s="66"/>
      <c r="L213" s="66"/>
      <c r="M213" s="66"/>
      <c r="N213" s="66"/>
      <c r="O213" s="66"/>
      <c r="P213" s="66"/>
      <c r="Q213" s="66"/>
      <c r="R213" s="66"/>
      <c r="S213" s="66"/>
      <c r="T213" s="66"/>
      <c r="U213" s="66"/>
      <c r="V213" s="66"/>
      <c r="W213" s="66"/>
      <c r="X213" s="66"/>
      <c r="Y213" s="66"/>
      <c r="Z213" s="66"/>
      <c r="AA213" s="66"/>
      <c r="AB213" s="66"/>
    </row>
    <row r="214" spans="1:28">
      <c r="A214" s="66"/>
      <c r="B214" s="66"/>
      <c r="C214" s="66"/>
      <c r="D214" s="66"/>
      <c r="E214" s="66"/>
      <c r="F214" s="66"/>
      <c r="G214" s="66"/>
      <c r="H214" s="66"/>
      <c r="I214" s="66"/>
      <c r="J214" s="66"/>
      <c r="K214" s="66"/>
      <c r="L214" s="66"/>
      <c r="M214" s="66"/>
      <c r="N214" s="66"/>
      <c r="O214" s="66"/>
      <c r="P214" s="66"/>
      <c r="Q214" s="66"/>
      <c r="R214" s="66"/>
      <c r="S214" s="66"/>
      <c r="T214" s="66"/>
      <c r="U214" s="66"/>
      <c r="V214" s="66"/>
      <c r="W214" s="66"/>
      <c r="X214" s="66"/>
      <c r="Y214" s="66"/>
      <c r="Z214" s="66"/>
      <c r="AA214" s="66"/>
      <c r="AB214" s="66"/>
    </row>
    <row r="215" spans="1:28">
      <c r="A215" s="66"/>
      <c r="B215" s="66"/>
      <c r="C215" s="66"/>
      <c r="D215" s="66"/>
      <c r="E215" s="66"/>
      <c r="F215" s="66"/>
      <c r="G215" s="66"/>
      <c r="H215" s="66"/>
      <c r="I215" s="66"/>
      <c r="J215" s="66"/>
      <c r="K215" s="66"/>
      <c r="L215" s="66"/>
      <c r="M215" s="66"/>
      <c r="N215" s="66"/>
      <c r="O215" s="66"/>
      <c r="P215" s="66"/>
      <c r="Q215" s="66"/>
      <c r="R215" s="66"/>
      <c r="S215" s="66"/>
      <c r="T215" s="66"/>
      <c r="U215" s="66"/>
      <c r="V215" s="66"/>
      <c r="W215" s="66"/>
      <c r="X215" s="66"/>
      <c r="Y215" s="66"/>
      <c r="Z215" s="66"/>
      <c r="AA215" s="66"/>
      <c r="AB215" s="66"/>
    </row>
    <row r="216" spans="1:28">
      <c r="A216" s="66"/>
      <c r="B216" s="66"/>
      <c r="C216" s="66"/>
      <c r="D216" s="66"/>
      <c r="E216" s="66"/>
      <c r="F216" s="66"/>
      <c r="G216" s="66"/>
      <c r="H216" s="66"/>
      <c r="I216" s="66"/>
      <c r="J216" s="66"/>
      <c r="K216" s="66"/>
      <c r="L216" s="66"/>
      <c r="M216" s="66"/>
      <c r="N216" s="66"/>
      <c r="O216" s="66"/>
      <c r="P216" s="66"/>
      <c r="Q216" s="66"/>
      <c r="R216" s="66"/>
      <c r="S216" s="66"/>
      <c r="T216" s="66"/>
      <c r="U216" s="66"/>
      <c r="V216" s="66"/>
      <c r="W216" s="66"/>
      <c r="X216" s="66"/>
      <c r="Y216" s="66"/>
      <c r="Z216" s="66"/>
      <c r="AA216" s="66"/>
      <c r="AB216" s="66"/>
    </row>
    <row r="217" spans="1:28">
      <c r="A217" s="66"/>
      <c r="B217" s="66"/>
      <c r="C217" s="66"/>
      <c r="D217" s="66"/>
      <c r="E217" s="66"/>
      <c r="F217" s="66"/>
      <c r="G217" s="66"/>
      <c r="H217" s="66"/>
      <c r="I217" s="66"/>
      <c r="J217" s="66"/>
      <c r="K217" s="66"/>
      <c r="L217" s="66"/>
      <c r="M217" s="66"/>
      <c r="N217" s="66"/>
      <c r="O217" s="66"/>
      <c r="P217" s="66"/>
      <c r="Q217" s="66"/>
      <c r="R217" s="66"/>
      <c r="S217" s="66"/>
      <c r="T217" s="66"/>
      <c r="U217" s="66"/>
      <c r="V217" s="66"/>
      <c r="W217" s="66"/>
      <c r="X217" s="66"/>
      <c r="Y217" s="66"/>
      <c r="Z217" s="66"/>
      <c r="AA217" s="66"/>
      <c r="AB217" s="66"/>
    </row>
    <row r="218" spans="1:28">
      <c r="A218" s="66"/>
      <c r="B218" s="66"/>
      <c r="C218" s="66"/>
      <c r="D218" s="66"/>
      <c r="E218" s="66"/>
      <c r="F218" s="66"/>
      <c r="G218" s="66"/>
      <c r="H218" s="66"/>
      <c r="I218" s="66"/>
      <c r="J218" s="66"/>
      <c r="K218" s="66"/>
      <c r="L218" s="66"/>
      <c r="M218" s="66"/>
      <c r="N218" s="66"/>
      <c r="O218" s="66"/>
      <c r="P218" s="66"/>
      <c r="Q218" s="66"/>
      <c r="R218" s="66"/>
      <c r="S218" s="66"/>
      <c r="T218" s="66"/>
      <c r="U218" s="66"/>
      <c r="V218" s="66"/>
      <c r="W218" s="66"/>
      <c r="X218" s="66"/>
      <c r="Y218" s="66"/>
      <c r="Z218" s="66"/>
      <c r="AA218" s="66"/>
      <c r="AB218" s="66"/>
    </row>
    <row r="219" spans="1:28">
      <c r="A219" s="66"/>
      <c r="B219" s="66"/>
      <c r="C219" s="66"/>
      <c r="D219" s="66"/>
      <c r="E219" s="66"/>
      <c r="F219" s="66"/>
      <c r="G219" s="66"/>
      <c r="H219" s="66"/>
      <c r="I219" s="66"/>
      <c r="J219" s="66"/>
      <c r="K219" s="66"/>
      <c r="L219" s="66"/>
      <c r="M219" s="66"/>
      <c r="N219" s="66"/>
      <c r="O219" s="66"/>
      <c r="P219" s="66"/>
      <c r="Q219" s="66"/>
      <c r="R219" s="66"/>
      <c r="S219" s="66"/>
      <c r="T219" s="66"/>
      <c r="U219" s="66"/>
      <c r="V219" s="66"/>
      <c r="W219" s="66"/>
      <c r="X219" s="66"/>
      <c r="Y219" s="66"/>
      <c r="Z219" s="66"/>
      <c r="AA219" s="66"/>
      <c r="AB219" s="66"/>
    </row>
    <row r="220" spans="1:28">
      <c r="A220" s="66"/>
      <c r="B220" s="66"/>
      <c r="C220" s="66"/>
      <c r="D220" s="66"/>
      <c r="E220" s="66"/>
      <c r="F220" s="66"/>
      <c r="G220" s="66"/>
      <c r="H220" s="66"/>
      <c r="I220" s="66"/>
      <c r="J220" s="66"/>
      <c r="K220" s="66"/>
      <c r="L220" s="66"/>
      <c r="M220" s="66"/>
      <c r="N220" s="66"/>
      <c r="O220" s="66"/>
      <c r="P220" s="66"/>
      <c r="Q220" s="66"/>
      <c r="R220" s="66"/>
      <c r="S220" s="66"/>
      <c r="T220" s="66"/>
      <c r="U220" s="66"/>
      <c r="V220" s="66"/>
      <c r="W220" s="66"/>
      <c r="X220" s="66"/>
      <c r="Y220" s="66"/>
      <c r="Z220" s="66"/>
      <c r="AA220" s="66"/>
      <c r="AB220" s="66"/>
    </row>
    <row r="221" spans="1:28">
      <c r="A221" s="66"/>
      <c r="B221" s="66"/>
      <c r="C221" s="66"/>
      <c r="D221" s="66"/>
      <c r="E221" s="66"/>
      <c r="F221" s="66"/>
      <c r="G221" s="66"/>
      <c r="H221" s="66"/>
      <c r="I221" s="66"/>
      <c r="J221" s="66"/>
      <c r="K221" s="66"/>
      <c r="L221" s="66"/>
      <c r="M221" s="66"/>
      <c r="N221" s="66"/>
      <c r="O221" s="66"/>
      <c r="P221" s="66"/>
      <c r="Q221" s="66"/>
      <c r="R221" s="66"/>
      <c r="S221" s="66"/>
      <c r="T221" s="66"/>
      <c r="U221" s="66"/>
      <c r="V221" s="66"/>
      <c r="W221" s="66"/>
      <c r="X221" s="66"/>
      <c r="Y221" s="66"/>
      <c r="Z221" s="66"/>
      <c r="AA221" s="66"/>
      <c r="AB221" s="66"/>
    </row>
    <row r="222" spans="1:28">
      <c r="A222" s="66"/>
      <c r="B222" s="66"/>
      <c r="C222" s="66"/>
      <c r="D222" s="66"/>
      <c r="E222" s="66"/>
      <c r="F222" s="66"/>
      <c r="G222" s="66"/>
      <c r="H222" s="66"/>
      <c r="I222" s="66"/>
      <c r="J222" s="66"/>
      <c r="K222" s="66"/>
      <c r="L222" s="66"/>
      <c r="M222" s="66"/>
      <c r="N222" s="66"/>
      <c r="O222" s="66"/>
      <c r="P222" s="66"/>
      <c r="Q222" s="66"/>
      <c r="R222" s="66"/>
      <c r="S222" s="66"/>
      <c r="T222" s="66"/>
      <c r="U222" s="66"/>
      <c r="V222" s="66"/>
      <c r="W222" s="66"/>
      <c r="X222" s="66"/>
      <c r="Y222" s="66"/>
      <c r="Z222" s="66"/>
      <c r="AA222" s="66"/>
      <c r="AB222" s="66"/>
    </row>
    <row r="223" spans="1:28">
      <c r="A223" s="66"/>
      <c r="B223" s="66"/>
      <c r="C223" s="66"/>
      <c r="D223" s="66"/>
      <c r="E223" s="66"/>
      <c r="F223" s="66"/>
      <c r="G223" s="66"/>
      <c r="H223" s="66"/>
      <c r="I223" s="66"/>
      <c r="J223" s="66"/>
      <c r="K223" s="66"/>
      <c r="L223" s="66"/>
      <c r="M223" s="66"/>
      <c r="N223" s="66"/>
      <c r="O223" s="66"/>
      <c r="P223" s="66"/>
      <c r="Q223" s="66"/>
      <c r="R223" s="66"/>
      <c r="S223" s="66"/>
      <c r="T223" s="66"/>
      <c r="U223" s="66"/>
      <c r="V223" s="66"/>
      <c r="W223" s="66"/>
      <c r="X223" s="66"/>
      <c r="Y223" s="66"/>
      <c r="Z223" s="66"/>
      <c r="AA223" s="66"/>
      <c r="AB223" s="66"/>
    </row>
    <row r="224" spans="1:28">
      <c r="A224" s="66"/>
      <c r="B224" s="66"/>
      <c r="C224" s="66"/>
      <c r="D224" s="66"/>
      <c r="E224" s="66"/>
      <c r="F224" s="66"/>
      <c r="G224" s="66"/>
      <c r="H224" s="66"/>
      <c r="I224" s="66"/>
      <c r="J224" s="66"/>
      <c r="K224" s="66"/>
      <c r="L224" s="66"/>
      <c r="M224" s="66"/>
      <c r="N224" s="66"/>
      <c r="O224" s="66"/>
      <c r="P224" s="66"/>
      <c r="Q224" s="66"/>
      <c r="R224" s="66"/>
      <c r="S224" s="66"/>
      <c r="T224" s="66"/>
      <c r="U224" s="66"/>
      <c r="V224" s="66"/>
      <c r="W224" s="66"/>
      <c r="X224" s="66"/>
      <c r="Y224" s="66"/>
      <c r="Z224" s="66"/>
      <c r="AA224" s="66"/>
      <c r="AB224" s="66"/>
    </row>
    <row r="225" spans="1:28">
      <c r="A225" s="66"/>
      <c r="B225" s="66"/>
      <c r="C225" s="66"/>
      <c r="D225" s="66"/>
      <c r="E225" s="66"/>
      <c r="F225" s="66"/>
      <c r="G225" s="66"/>
      <c r="H225" s="66"/>
      <c r="I225" s="66"/>
      <c r="J225" s="66"/>
      <c r="K225" s="66"/>
      <c r="L225" s="66"/>
      <c r="M225" s="66"/>
      <c r="N225" s="66"/>
      <c r="O225" s="66"/>
      <c r="P225" s="66"/>
      <c r="Q225" s="66"/>
      <c r="R225" s="66"/>
      <c r="S225" s="66"/>
      <c r="T225" s="66"/>
      <c r="U225" s="66"/>
      <c r="V225" s="66"/>
      <c r="W225" s="66"/>
      <c r="X225" s="66"/>
      <c r="Y225" s="66"/>
      <c r="Z225" s="66"/>
      <c r="AA225" s="66"/>
      <c r="AB225" s="66"/>
    </row>
    <row r="226" spans="1:28">
      <c r="A226" s="66"/>
      <c r="B226" s="66"/>
      <c r="C226" s="66"/>
      <c r="D226" s="66"/>
      <c r="E226" s="66"/>
      <c r="F226" s="66"/>
      <c r="G226" s="66"/>
      <c r="H226" s="66"/>
      <c r="I226" s="66"/>
      <c r="J226" s="66"/>
      <c r="K226" s="66"/>
      <c r="L226" s="66"/>
      <c r="M226" s="66"/>
      <c r="N226" s="66"/>
      <c r="O226" s="66"/>
      <c r="P226" s="66"/>
      <c r="Q226" s="66"/>
      <c r="R226" s="66"/>
      <c r="S226" s="66"/>
      <c r="T226" s="66"/>
      <c r="U226" s="66"/>
      <c r="V226" s="66"/>
      <c r="W226" s="66"/>
      <c r="X226" s="66"/>
      <c r="Y226" s="66"/>
      <c r="Z226" s="66"/>
      <c r="AA226" s="66"/>
      <c r="AB226" s="66"/>
    </row>
    <row r="227" spans="1:28">
      <c r="A227" s="66"/>
      <c r="B227" s="66"/>
      <c r="C227" s="66"/>
      <c r="D227" s="66"/>
      <c r="E227" s="66"/>
      <c r="F227" s="66"/>
      <c r="G227" s="66"/>
      <c r="H227" s="66"/>
      <c r="I227" s="66"/>
      <c r="J227" s="66"/>
      <c r="K227" s="66"/>
      <c r="L227" s="66"/>
      <c r="M227" s="66"/>
      <c r="N227" s="66"/>
      <c r="O227" s="66"/>
      <c r="P227" s="66"/>
      <c r="Q227" s="66"/>
      <c r="R227" s="66"/>
      <c r="S227" s="66"/>
      <c r="T227" s="66"/>
      <c r="U227" s="66"/>
      <c r="V227" s="66"/>
      <c r="W227" s="66"/>
      <c r="X227" s="66"/>
      <c r="Y227" s="66"/>
      <c r="Z227" s="66"/>
      <c r="AA227" s="66"/>
      <c r="AB227" s="66"/>
    </row>
    <row r="228" spans="1:28">
      <c r="A228" s="66"/>
      <c r="B228" s="66"/>
      <c r="C228" s="66"/>
      <c r="D228" s="66"/>
      <c r="E228" s="66"/>
      <c r="F228" s="66"/>
      <c r="G228" s="66"/>
      <c r="H228" s="66"/>
      <c r="I228" s="66"/>
      <c r="J228" s="66"/>
      <c r="K228" s="66"/>
      <c r="L228" s="66"/>
      <c r="M228" s="66"/>
      <c r="N228" s="66"/>
      <c r="O228" s="66"/>
      <c r="P228" s="66"/>
      <c r="Q228" s="66"/>
      <c r="R228" s="66"/>
      <c r="S228" s="66"/>
      <c r="T228" s="66"/>
      <c r="U228" s="66"/>
      <c r="V228" s="66"/>
      <c r="W228" s="66"/>
      <c r="X228" s="66"/>
      <c r="Y228" s="66"/>
      <c r="Z228" s="66"/>
      <c r="AA228" s="66"/>
      <c r="AB228" s="66"/>
    </row>
    <row r="229" spans="1:28">
      <c r="A229" s="66"/>
      <c r="B229" s="66"/>
      <c r="C229" s="66"/>
      <c r="D229" s="66"/>
      <c r="E229" s="66"/>
      <c r="F229" s="66"/>
      <c r="G229" s="66"/>
      <c r="H229" s="66"/>
      <c r="I229" s="66"/>
      <c r="J229" s="66"/>
      <c r="K229" s="66"/>
      <c r="L229" s="66"/>
      <c r="M229" s="66"/>
      <c r="N229" s="66"/>
      <c r="O229" s="66"/>
      <c r="P229" s="66"/>
      <c r="Q229" s="66"/>
      <c r="R229" s="66"/>
      <c r="S229" s="66"/>
      <c r="T229" s="66"/>
      <c r="U229" s="66"/>
      <c r="V229" s="66"/>
      <c r="W229" s="66"/>
      <c r="X229" s="66"/>
      <c r="Y229" s="66"/>
      <c r="Z229" s="66"/>
      <c r="AA229" s="66"/>
      <c r="AB229" s="66"/>
    </row>
    <row r="230" spans="1:28">
      <c r="A230" s="66"/>
      <c r="B230" s="66"/>
      <c r="C230" s="66"/>
      <c r="D230" s="66"/>
      <c r="E230" s="66"/>
      <c r="F230" s="66"/>
      <c r="G230" s="66"/>
      <c r="H230" s="66"/>
      <c r="I230" s="66"/>
      <c r="J230" s="66"/>
      <c r="K230" s="66"/>
      <c r="L230" s="66"/>
      <c r="M230" s="66"/>
      <c r="N230" s="66"/>
      <c r="O230" s="66"/>
      <c r="P230" s="66"/>
      <c r="Q230" s="66"/>
      <c r="R230" s="66"/>
      <c r="S230" s="66"/>
      <c r="T230" s="66"/>
      <c r="U230" s="66"/>
      <c r="V230" s="66"/>
      <c r="W230" s="66"/>
      <c r="X230" s="66"/>
      <c r="Y230" s="66"/>
      <c r="Z230" s="66"/>
      <c r="AA230" s="66"/>
      <c r="AB230" s="66"/>
    </row>
    <row r="231" spans="1:28">
      <c r="A231" s="66"/>
      <c r="B231" s="66"/>
      <c r="C231" s="66"/>
      <c r="D231" s="66"/>
      <c r="E231" s="66"/>
      <c r="F231" s="66"/>
      <c r="G231" s="66"/>
      <c r="H231" s="66"/>
      <c r="I231" s="66"/>
      <c r="J231" s="66"/>
      <c r="K231" s="66"/>
      <c r="L231" s="66"/>
      <c r="M231" s="66"/>
      <c r="N231" s="66"/>
      <c r="O231" s="66"/>
      <c r="P231" s="66"/>
      <c r="Q231" s="66"/>
      <c r="R231" s="66"/>
      <c r="S231" s="66"/>
      <c r="T231" s="66"/>
      <c r="U231" s="66"/>
      <c r="V231" s="66"/>
      <c r="W231" s="66"/>
      <c r="X231" s="66"/>
      <c r="Y231" s="66"/>
      <c r="Z231" s="66"/>
      <c r="AA231" s="66"/>
      <c r="AB231" s="66"/>
    </row>
    <row r="232" spans="1:28">
      <c r="A232" s="66"/>
      <c r="B232" s="66"/>
      <c r="C232" s="66"/>
      <c r="D232" s="66"/>
      <c r="E232" s="66"/>
      <c r="F232" s="66"/>
      <c r="G232" s="66"/>
      <c r="H232" s="66"/>
      <c r="I232" s="66"/>
      <c r="J232" s="66"/>
      <c r="K232" s="66"/>
      <c r="L232" s="66"/>
      <c r="M232" s="66"/>
      <c r="N232" s="66"/>
      <c r="O232" s="66"/>
      <c r="P232" s="66"/>
      <c r="Q232" s="66"/>
      <c r="R232" s="66"/>
      <c r="S232" s="66"/>
      <c r="T232" s="66"/>
      <c r="U232" s="66"/>
      <c r="V232" s="66"/>
      <c r="W232" s="66"/>
      <c r="X232" s="66"/>
      <c r="Y232" s="66"/>
      <c r="Z232" s="66"/>
      <c r="AA232" s="66"/>
      <c r="AB232" s="66"/>
    </row>
    <row r="233" spans="1:28">
      <c r="A233" s="66"/>
      <c r="B233" s="66"/>
      <c r="C233" s="66"/>
      <c r="D233" s="66"/>
      <c r="E233" s="66"/>
      <c r="F233" s="66"/>
      <c r="G233" s="66"/>
      <c r="H233" s="66"/>
      <c r="I233" s="66"/>
      <c r="J233" s="66"/>
      <c r="K233" s="66"/>
      <c r="L233" s="66"/>
      <c r="M233" s="66"/>
      <c r="N233" s="66"/>
      <c r="O233" s="66"/>
      <c r="P233" s="66"/>
      <c r="Q233" s="66"/>
      <c r="R233" s="66"/>
      <c r="S233" s="66"/>
      <c r="T233" s="66"/>
      <c r="U233" s="66"/>
      <c r="V233" s="66"/>
      <c r="W233" s="66"/>
      <c r="X233" s="66"/>
      <c r="Y233" s="66"/>
      <c r="Z233" s="66"/>
      <c r="AA233" s="66"/>
      <c r="AB233" s="66"/>
    </row>
    <row r="234" spans="1:28">
      <c r="A234" s="66"/>
      <c r="B234" s="66"/>
      <c r="C234" s="66"/>
      <c r="D234" s="66"/>
      <c r="E234" s="66"/>
      <c r="F234" s="66"/>
      <c r="G234" s="66"/>
      <c r="H234" s="66"/>
      <c r="I234" s="66"/>
      <c r="J234" s="66"/>
      <c r="K234" s="66"/>
      <c r="L234" s="66"/>
      <c r="M234" s="66"/>
      <c r="N234" s="66"/>
      <c r="O234" s="66"/>
      <c r="P234" s="66"/>
      <c r="Q234" s="66"/>
      <c r="R234" s="66"/>
      <c r="S234" s="66"/>
      <c r="T234" s="66"/>
      <c r="U234" s="66"/>
      <c r="V234" s="66"/>
      <c r="W234" s="66"/>
      <c r="X234" s="66"/>
      <c r="Y234" s="66"/>
      <c r="Z234" s="66"/>
      <c r="AA234" s="66"/>
      <c r="AB234" s="66"/>
    </row>
    <row r="235" spans="1:28">
      <c r="A235" s="66"/>
      <c r="B235" s="66"/>
      <c r="C235" s="66"/>
      <c r="D235" s="66"/>
      <c r="E235" s="66"/>
      <c r="F235" s="66"/>
      <c r="G235" s="66"/>
      <c r="H235" s="66"/>
      <c r="I235" s="66"/>
      <c r="J235" s="66"/>
      <c r="K235" s="66"/>
      <c r="L235" s="66"/>
      <c r="M235" s="66"/>
      <c r="N235" s="66"/>
      <c r="O235" s="66"/>
      <c r="P235" s="66"/>
      <c r="Q235" s="66"/>
      <c r="R235" s="66"/>
      <c r="S235" s="66"/>
      <c r="T235" s="66"/>
      <c r="U235" s="66"/>
      <c r="V235" s="66"/>
      <c r="W235" s="66"/>
      <c r="X235" s="66"/>
      <c r="Y235" s="66"/>
      <c r="Z235" s="66"/>
      <c r="AA235" s="66"/>
      <c r="AB235" s="66"/>
    </row>
    <row r="236" spans="1:28">
      <c r="A236" s="66"/>
      <c r="B236" s="66"/>
      <c r="C236" s="66"/>
      <c r="D236" s="66"/>
      <c r="E236" s="66"/>
      <c r="F236" s="66"/>
      <c r="G236" s="66"/>
      <c r="H236" s="66"/>
      <c r="I236" s="66"/>
      <c r="J236" s="66"/>
      <c r="K236" s="66"/>
      <c r="L236" s="66"/>
      <c r="M236" s="66"/>
      <c r="N236" s="66"/>
      <c r="O236" s="66"/>
      <c r="P236" s="66"/>
      <c r="Q236" s="66"/>
      <c r="R236" s="66"/>
      <c r="S236" s="66"/>
      <c r="T236" s="66"/>
      <c r="U236" s="66"/>
      <c r="V236" s="66"/>
      <c r="W236" s="66"/>
      <c r="X236" s="66"/>
      <c r="Y236" s="66"/>
      <c r="Z236" s="66"/>
      <c r="AA236" s="66"/>
      <c r="AB236" s="66"/>
    </row>
    <row r="237" spans="1:28">
      <c r="A237" s="66"/>
      <c r="B237" s="66"/>
      <c r="C237" s="66"/>
      <c r="D237" s="66"/>
      <c r="E237" s="66"/>
      <c r="F237" s="66"/>
      <c r="G237" s="66"/>
      <c r="H237" s="66"/>
      <c r="I237" s="66"/>
      <c r="J237" s="66"/>
      <c r="K237" s="66"/>
      <c r="L237" s="66"/>
      <c r="M237" s="66"/>
      <c r="N237" s="66"/>
      <c r="O237" s="66"/>
      <c r="P237" s="66"/>
      <c r="Q237" s="66"/>
      <c r="R237" s="66"/>
      <c r="S237" s="66"/>
      <c r="T237" s="66"/>
      <c r="U237" s="66"/>
      <c r="V237" s="66"/>
      <c r="W237" s="66"/>
      <c r="X237" s="66"/>
      <c r="Y237" s="66"/>
      <c r="Z237" s="66"/>
      <c r="AA237" s="66"/>
      <c r="AB237" s="66"/>
    </row>
    <row r="238" spans="1:28">
      <c r="A238" s="66"/>
      <c r="B238" s="66"/>
      <c r="C238" s="66"/>
      <c r="D238" s="66"/>
      <c r="E238" s="66"/>
      <c r="F238" s="66"/>
      <c r="G238" s="66"/>
      <c r="H238" s="66"/>
      <c r="I238" s="66"/>
      <c r="J238" s="66"/>
      <c r="K238" s="66"/>
      <c r="L238" s="66"/>
      <c r="M238" s="66"/>
      <c r="N238" s="66"/>
      <c r="O238" s="66"/>
      <c r="P238" s="66"/>
      <c r="Q238" s="66"/>
      <c r="R238" s="66"/>
      <c r="S238" s="66"/>
      <c r="T238" s="66"/>
      <c r="U238" s="66"/>
      <c r="V238" s="66"/>
      <c r="W238" s="66"/>
      <c r="X238" s="66"/>
      <c r="Y238" s="66"/>
      <c r="Z238" s="66"/>
      <c r="AA238" s="66"/>
      <c r="AB238" s="66"/>
    </row>
    <row r="239" spans="1:28">
      <c r="A239" s="66"/>
      <c r="B239" s="66"/>
      <c r="C239" s="66"/>
      <c r="D239" s="66"/>
      <c r="E239" s="66"/>
      <c r="F239" s="66"/>
      <c r="G239" s="66"/>
      <c r="H239" s="66"/>
      <c r="I239" s="66"/>
      <c r="J239" s="66"/>
      <c r="K239" s="66"/>
      <c r="L239" s="66"/>
      <c r="M239" s="66"/>
      <c r="N239" s="66"/>
      <c r="O239" s="66"/>
      <c r="P239" s="66"/>
      <c r="Q239" s="66"/>
      <c r="R239" s="66"/>
      <c r="S239" s="66"/>
      <c r="T239" s="66"/>
      <c r="U239" s="66"/>
      <c r="V239" s="66"/>
      <c r="W239" s="66"/>
      <c r="X239" s="66"/>
      <c r="Y239" s="66"/>
      <c r="Z239" s="66"/>
      <c r="AA239" s="66"/>
      <c r="AB239" s="66"/>
    </row>
    <row r="240" spans="1:28">
      <c r="A240" s="66"/>
      <c r="B240" s="66"/>
      <c r="C240" s="66"/>
      <c r="D240" s="66"/>
      <c r="E240" s="66"/>
      <c r="F240" s="66"/>
      <c r="G240" s="66"/>
      <c r="H240" s="66"/>
      <c r="I240" s="66"/>
      <c r="J240" s="66"/>
      <c r="K240" s="66"/>
      <c r="L240" s="66"/>
      <c r="M240" s="66"/>
      <c r="N240" s="66"/>
      <c r="O240" s="66"/>
      <c r="P240" s="66"/>
      <c r="Q240" s="66"/>
      <c r="R240" s="66"/>
      <c r="S240" s="66"/>
      <c r="T240" s="66"/>
      <c r="U240" s="66"/>
      <c r="V240" s="66"/>
      <c r="W240" s="66"/>
      <c r="X240" s="66"/>
      <c r="Y240" s="66"/>
      <c r="Z240" s="66"/>
      <c r="AA240" s="66"/>
      <c r="AB240" s="66"/>
    </row>
    <row r="241" spans="1:28">
      <c r="A241" s="66"/>
      <c r="B241" s="66"/>
      <c r="C241" s="66"/>
      <c r="D241" s="66"/>
      <c r="E241" s="66"/>
      <c r="F241" s="66"/>
      <c r="G241" s="66"/>
      <c r="H241" s="66"/>
      <c r="I241" s="66"/>
      <c r="J241" s="66"/>
      <c r="K241" s="66"/>
      <c r="L241" s="66"/>
      <c r="M241" s="66"/>
      <c r="N241" s="66"/>
      <c r="O241" s="66"/>
      <c r="P241" s="66"/>
      <c r="Q241" s="66"/>
      <c r="R241" s="66"/>
      <c r="S241" s="66"/>
      <c r="T241" s="66"/>
      <c r="U241" s="66"/>
      <c r="V241" s="66"/>
      <c r="W241" s="66"/>
      <c r="X241" s="66"/>
      <c r="Y241" s="66"/>
      <c r="Z241" s="66"/>
      <c r="AA241" s="66"/>
      <c r="AB241" s="66"/>
    </row>
    <row r="242" spans="1:28">
      <c r="A242" s="66"/>
      <c r="B242" s="66"/>
      <c r="C242" s="66"/>
      <c r="D242" s="66"/>
      <c r="E242" s="66"/>
      <c r="F242" s="66"/>
      <c r="G242" s="66"/>
      <c r="H242" s="66"/>
      <c r="I242" s="66"/>
      <c r="J242" s="66"/>
      <c r="K242" s="66"/>
      <c r="L242" s="66"/>
      <c r="M242" s="66"/>
      <c r="N242" s="66"/>
      <c r="O242" s="66"/>
      <c r="P242" s="66"/>
      <c r="Q242" s="66"/>
      <c r="R242" s="66"/>
      <c r="S242" s="66"/>
      <c r="T242" s="66"/>
      <c r="U242" s="66"/>
      <c r="V242" s="66"/>
      <c r="W242" s="66"/>
      <c r="X242" s="66"/>
      <c r="Y242" s="66"/>
      <c r="Z242" s="66"/>
      <c r="AA242" s="66"/>
      <c r="AB242" s="66"/>
    </row>
    <row r="243" spans="1:28">
      <c r="A243" s="66"/>
      <c r="B243" s="66"/>
      <c r="C243" s="66"/>
      <c r="D243" s="66"/>
      <c r="E243" s="66"/>
      <c r="F243" s="66"/>
      <c r="G243" s="66"/>
      <c r="H243" s="66"/>
      <c r="I243" s="66"/>
      <c r="J243" s="66"/>
      <c r="K243" s="66"/>
      <c r="L243" s="66"/>
      <c r="M243" s="66"/>
      <c r="N243" s="66"/>
      <c r="O243" s="66"/>
      <c r="P243" s="66"/>
      <c r="Q243" s="66"/>
      <c r="R243" s="66"/>
      <c r="S243" s="66"/>
      <c r="T243" s="66"/>
      <c r="U243" s="66"/>
      <c r="V243" s="66"/>
      <c r="W243" s="66"/>
      <c r="X243" s="66"/>
      <c r="Y243" s="66"/>
      <c r="Z243" s="66"/>
      <c r="AA243" s="66"/>
      <c r="AB243" s="66"/>
    </row>
    <row r="244" spans="1:28">
      <c r="A244" s="66"/>
      <c r="B244" s="66"/>
      <c r="C244" s="66"/>
      <c r="D244" s="66"/>
      <c r="E244" s="66"/>
      <c r="F244" s="66"/>
      <c r="G244" s="66"/>
      <c r="H244" s="66"/>
      <c r="I244" s="66"/>
      <c r="J244" s="66"/>
      <c r="K244" s="66"/>
      <c r="L244" s="66"/>
      <c r="M244" s="66"/>
      <c r="N244" s="66"/>
      <c r="O244" s="66"/>
      <c r="P244" s="66"/>
      <c r="Q244" s="66"/>
      <c r="R244" s="66"/>
      <c r="S244" s="66"/>
      <c r="T244" s="66"/>
      <c r="U244" s="66"/>
      <c r="V244" s="66"/>
      <c r="W244" s="66"/>
      <c r="X244" s="66"/>
      <c r="Y244" s="66"/>
      <c r="Z244" s="66"/>
      <c r="AA244" s="66"/>
      <c r="AB244" s="66"/>
    </row>
    <row r="245" spans="1:28">
      <c r="A245" s="66"/>
      <c r="B245" s="66"/>
      <c r="C245" s="66"/>
      <c r="D245" s="66"/>
      <c r="E245" s="66"/>
      <c r="F245" s="66"/>
      <c r="G245" s="66"/>
      <c r="H245" s="66"/>
      <c r="I245" s="66"/>
      <c r="J245" s="66"/>
      <c r="K245" s="66"/>
      <c r="L245" s="66"/>
      <c r="M245" s="66"/>
      <c r="N245" s="66"/>
      <c r="O245" s="66"/>
      <c r="P245" s="66"/>
      <c r="Q245" s="66"/>
      <c r="R245" s="66"/>
      <c r="S245" s="66"/>
      <c r="T245" s="66"/>
      <c r="U245" s="66"/>
      <c r="V245" s="66"/>
      <c r="W245" s="66"/>
      <c r="X245" s="66"/>
      <c r="Y245" s="66"/>
      <c r="Z245" s="66"/>
      <c r="AA245" s="66"/>
      <c r="AB245" s="66"/>
    </row>
    <row r="246" spans="1:28">
      <c r="A246" s="66"/>
      <c r="B246" s="66"/>
      <c r="C246" s="66"/>
      <c r="D246" s="66"/>
      <c r="E246" s="66"/>
      <c r="F246" s="66"/>
      <c r="G246" s="66"/>
      <c r="H246" s="66"/>
      <c r="I246" s="66"/>
      <c r="J246" s="66"/>
      <c r="K246" s="66"/>
      <c r="L246" s="66"/>
      <c r="M246" s="66"/>
      <c r="N246" s="66"/>
      <c r="O246" s="66"/>
      <c r="P246" s="66"/>
      <c r="Q246" s="66"/>
      <c r="R246" s="66"/>
      <c r="S246" s="66"/>
      <c r="T246" s="66"/>
      <c r="U246" s="66"/>
      <c r="V246" s="66"/>
      <c r="W246" s="66"/>
      <c r="X246" s="66"/>
      <c r="Y246" s="66"/>
      <c r="Z246" s="66"/>
      <c r="AA246" s="66"/>
      <c r="AB246" s="66"/>
    </row>
    <row r="247" spans="1:28">
      <c r="A247" s="66"/>
      <c r="B247" s="66"/>
      <c r="C247" s="66"/>
      <c r="D247" s="66"/>
      <c r="E247" s="66"/>
      <c r="F247" s="66"/>
      <c r="G247" s="66"/>
      <c r="H247" s="66"/>
      <c r="I247" s="66"/>
      <c r="J247" s="66"/>
      <c r="K247" s="66"/>
      <c r="L247" s="66"/>
      <c r="M247" s="66"/>
      <c r="N247" s="66"/>
      <c r="O247" s="66"/>
      <c r="P247" s="66"/>
      <c r="Q247" s="66"/>
      <c r="R247" s="66"/>
      <c r="S247" s="66"/>
      <c r="T247" s="66"/>
      <c r="U247" s="66"/>
      <c r="V247" s="66"/>
      <c r="W247" s="66"/>
      <c r="X247" s="66"/>
      <c r="Y247" s="66"/>
      <c r="Z247" s="66"/>
      <c r="AA247" s="66"/>
      <c r="AB247" s="66"/>
    </row>
    <row r="248" spans="1:28">
      <c r="A248" s="66"/>
      <c r="B248" s="66"/>
      <c r="C248" s="66"/>
      <c r="D248" s="66"/>
      <c r="E248" s="66"/>
      <c r="F248" s="66"/>
      <c r="G248" s="66"/>
      <c r="H248" s="66"/>
      <c r="I248" s="66"/>
      <c r="J248" s="66"/>
      <c r="K248" s="66"/>
      <c r="L248" s="66"/>
      <c r="M248" s="66"/>
      <c r="N248" s="66"/>
      <c r="O248" s="66"/>
      <c r="P248" s="66"/>
      <c r="Q248" s="66"/>
      <c r="R248" s="66"/>
      <c r="S248" s="66"/>
      <c r="T248" s="66"/>
      <c r="U248" s="66"/>
      <c r="V248" s="66"/>
      <c r="W248" s="66"/>
      <c r="X248" s="66"/>
      <c r="Y248" s="66"/>
      <c r="Z248" s="66"/>
      <c r="AA248" s="66"/>
      <c r="AB248" s="66"/>
    </row>
    <row r="249" spans="1:28">
      <c r="A249" s="66"/>
      <c r="B249" s="66"/>
      <c r="C249" s="66"/>
      <c r="D249" s="66"/>
      <c r="E249" s="66"/>
      <c r="F249" s="66"/>
      <c r="G249" s="66"/>
      <c r="H249" s="66"/>
      <c r="I249" s="66"/>
      <c r="J249" s="66"/>
      <c r="K249" s="66"/>
      <c r="L249" s="66"/>
      <c r="M249" s="66"/>
      <c r="N249" s="66"/>
      <c r="O249" s="66"/>
      <c r="P249" s="66"/>
      <c r="Q249" s="66"/>
      <c r="R249" s="66"/>
      <c r="S249" s="66"/>
      <c r="T249" s="66"/>
      <c r="U249" s="66"/>
      <c r="V249" s="66"/>
      <c r="W249" s="66"/>
      <c r="X249" s="66"/>
      <c r="Y249" s="66"/>
      <c r="Z249" s="66"/>
      <c r="AA249" s="66"/>
      <c r="AB249" s="66"/>
    </row>
    <row r="250" spans="1:28">
      <c r="A250" s="66"/>
      <c r="B250" s="66"/>
      <c r="C250" s="66"/>
      <c r="D250" s="66"/>
      <c r="E250" s="66"/>
      <c r="F250" s="66"/>
      <c r="G250" s="66"/>
      <c r="H250" s="66"/>
      <c r="I250" s="66"/>
      <c r="J250" s="66"/>
      <c r="K250" s="66"/>
      <c r="L250" s="66"/>
      <c r="M250" s="66"/>
      <c r="N250" s="66"/>
      <c r="O250" s="66"/>
      <c r="P250" s="66"/>
      <c r="Q250" s="66"/>
      <c r="R250" s="66"/>
      <c r="S250" s="66"/>
      <c r="T250" s="66"/>
      <c r="U250" s="66"/>
      <c r="V250" s="66"/>
      <c r="W250" s="66"/>
      <c r="X250" s="66"/>
      <c r="Y250" s="66"/>
      <c r="Z250" s="66"/>
      <c r="AA250" s="66"/>
      <c r="AB250" s="66"/>
    </row>
    <row r="251" spans="1:28">
      <c r="A251" s="66"/>
      <c r="B251" s="66"/>
      <c r="C251" s="66"/>
      <c r="D251" s="66"/>
      <c r="E251" s="66"/>
      <c r="F251" s="66"/>
      <c r="G251" s="66"/>
      <c r="H251" s="66"/>
      <c r="I251" s="66"/>
      <c r="J251" s="66"/>
      <c r="K251" s="66"/>
      <c r="L251" s="66"/>
      <c r="M251" s="66"/>
      <c r="N251" s="66"/>
      <c r="O251" s="66"/>
      <c r="P251" s="66"/>
      <c r="Q251" s="66"/>
      <c r="R251" s="66"/>
      <c r="S251" s="66"/>
      <c r="T251" s="66"/>
      <c r="U251" s="66"/>
      <c r="V251" s="66"/>
      <c r="W251" s="66"/>
      <c r="X251" s="66"/>
      <c r="Y251" s="66"/>
      <c r="Z251" s="66"/>
      <c r="AA251" s="66"/>
      <c r="AB251" s="66"/>
    </row>
    <row r="252" spans="1:28">
      <c r="A252" s="66"/>
      <c r="B252" s="66"/>
      <c r="C252" s="66"/>
      <c r="D252" s="66"/>
      <c r="E252" s="66"/>
      <c r="F252" s="66"/>
      <c r="G252" s="66"/>
      <c r="H252" s="66"/>
      <c r="I252" s="66"/>
      <c r="J252" s="66"/>
      <c r="K252" s="66"/>
      <c r="L252" s="66"/>
      <c r="M252" s="66"/>
      <c r="N252" s="66"/>
      <c r="O252" s="66"/>
      <c r="P252" s="66"/>
      <c r="Q252" s="66"/>
      <c r="R252" s="66"/>
      <c r="S252" s="66"/>
      <c r="T252" s="66"/>
      <c r="U252" s="66"/>
      <c r="V252" s="66"/>
      <c r="W252" s="66"/>
      <c r="X252" s="66"/>
      <c r="Y252" s="66"/>
      <c r="Z252" s="66"/>
      <c r="AA252" s="66"/>
      <c r="AB252" s="66"/>
    </row>
    <row r="253" spans="1:28">
      <c r="A253" s="66"/>
      <c r="B253" s="66"/>
      <c r="C253" s="66"/>
      <c r="D253" s="66"/>
      <c r="E253" s="66"/>
      <c r="F253" s="66"/>
      <c r="G253" s="66"/>
      <c r="H253" s="66"/>
      <c r="I253" s="66"/>
      <c r="J253" s="66"/>
      <c r="K253" s="66"/>
      <c r="L253" s="66"/>
      <c r="M253" s="66"/>
      <c r="N253" s="66"/>
      <c r="O253" s="66"/>
      <c r="P253" s="66"/>
      <c r="Q253" s="66"/>
      <c r="R253" s="66"/>
      <c r="S253" s="66"/>
      <c r="T253" s="66"/>
      <c r="U253" s="66"/>
      <c r="V253" s="66"/>
      <c r="W253" s="66"/>
      <c r="X253" s="66"/>
      <c r="Y253" s="66"/>
      <c r="Z253" s="66"/>
      <c r="AA253" s="66"/>
      <c r="AB253" s="66"/>
    </row>
    <row r="254" spans="1:28">
      <c r="A254" s="66"/>
      <c r="B254" s="66"/>
      <c r="C254" s="66"/>
      <c r="D254" s="66"/>
      <c r="E254" s="66"/>
      <c r="F254" s="66"/>
      <c r="G254" s="66"/>
      <c r="H254" s="66"/>
      <c r="I254" s="66"/>
      <c r="J254" s="66"/>
      <c r="K254" s="66"/>
      <c r="L254" s="66"/>
      <c r="M254" s="66"/>
      <c r="N254" s="66"/>
      <c r="O254" s="66"/>
      <c r="P254" s="66"/>
      <c r="Q254" s="66"/>
      <c r="R254" s="66"/>
      <c r="S254" s="66"/>
      <c r="T254" s="66"/>
      <c r="U254" s="66"/>
      <c r="V254" s="66"/>
      <c r="W254" s="66"/>
      <c r="X254" s="66"/>
      <c r="Y254" s="66"/>
      <c r="Z254" s="66"/>
      <c r="AA254" s="66"/>
      <c r="AB254" s="66"/>
    </row>
    <row r="255" spans="1:28">
      <c r="A255" s="66"/>
      <c r="B255" s="66"/>
      <c r="C255" s="66"/>
      <c r="D255" s="66"/>
      <c r="E255" s="66"/>
      <c r="F255" s="66"/>
      <c r="G255" s="66"/>
      <c r="H255" s="66"/>
      <c r="I255" s="66"/>
      <c r="J255" s="66"/>
      <c r="K255" s="66"/>
      <c r="L255" s="66"/>
      <c r="M255" s="66"/>
      <c r="N255" s="66"/>
      <c r="O255" s="66"/>
      <c r="P255" s="66"/>
      <c r="Q255" s="66"/>
      <c r="R255" s="66"/>
      <c r="S255" s="66"/>
      <c r="T255" s="66"/>
      <c r="U255" s="66"/>
      <c r="V255" s="66"/>
      <c r="W255" s="66"/>
      <c r="X255" s="66"/>
      <c r="Y255" s="66"/>
      <c r="Z255" s="66"/>
      <c r="AA255" s="66"/>
      <c r="AB255" s="66"/>
    </row>
    <row r="256" spans="1:28">
      <c r="A256" s="66"/>
      <c r="B256" s="66"/>
      <c r="C256" s="66"/>
      <c r="D256" s="66"/>
      <c r="E256" s="66"/>
      <c r="F256" s="66"/>
      <c r="G256" s="66"/>
      <c r="H256" s="66"/>
      <c r="I256" s="66"/>
      <c r="J256" s="66"/>
      <c r="K256" s="66"/>
      <c r="L256" s="66"/>
      <c r="M256" s="66"/>
      <c r="N256" s="66"/>
      <c r="O256" s="66"/>
      <c r="P256" s="66"/>
      <c r="Q256" s="66"/>
      <c r="R256" s="66"/>
      <c r="S256" s="66"/>
      <c r="T256" s="66"/>
      <c r="U256" s="66"/>
      <c r="V256" s="66"/>
      <c r="W256" s="66"/>
      <c r="X256" s="66"/>
      <c r="Y256" s="66"/>
      <c r="Z256" s="66"/>
      <c r="AA256" s="66"/>
      <c r="AB256" s="66"/>
    </row>
    <row r="257" spans="1:28">
      <c r="A257" s="66"/>
      <c r="B257" s="66"/>
      <c r="C257" s="66"/>
      <c r="D257" s="66"/>
      <c r="E257" s="66"/>
      <c r="F257" s="66"/>
      <c r="G257" s="66"/>
      <c r="H257" s="66"/>
      <c r="I257" s="66"/>
      <c r="J257" s="66"/>
      <c r="K257" s="66"/>
      <c r="L257" s="66"/>
      <c r="M257" s="66"/>
      <c r="N257" s="66"/>
      <c r="O257" s="66"/>
      <c r="P257" s="66"/>
      <c r="Q257" s="66"/>
      <c r="R257" s="66"/>
      <c r="S257" s="66"/>
      <c r="T257" s="66"/>
      <c r="U257" s="66"/>
      <c r="V257" s="66"/>
      <c r="W257" s="66"/>
      <c r="X257" s="66"/>
      <c r="Y257" s="66"/>
      <c r="Z257" s="66"/>
      <c r="AA257" s="66"/>
      <c r="AB257" s="66"/>
    </row>
    <row r="258" spans="1:28">
      <c r="A258" s="66"/>
      <c r="B258" s="66"/>
      <c r="C258" s="66"/>
      <c r="D258" s="66"/>
      <c r="E258" s="66"/>
      <c r="F258" s="66"/>
      <c r="G258" s="66"/>
      <c r="H258" s="66"/>
      <c r="I258" s="66"/>
      <c r="J258" s="66"/>
      <c r="K258" s="66"/>
      <c r="L258" s="66"/>
      <c r="M258" s="66"/>
      <c r="N258" s="66"/>
      <c r="O258" s="66"/>
      <c r="P258" s="66"/>
      <c r="Q258" s="66"/>
      <c r="R258" s="66"/>
      <c r="S258" s="66"/>
      <c r="T258" s="66"/>
      <c r="U258" s="66"/>
      <c r="V258" s="66"/>
      <c r="W258" s="66"/>
      <c r="X258" s="66"/>
      <c r="Y258" s="66"/>
      <c r="Z258" s="66"/>
      <c r="AA258" s="66"/>
      <c r="AB258" s="66"/>
    </row>
    <row r="259" spans="1:28">
      <c r="A259" s="66"/>
      <c r="B259" s="66"/>
      <c r="C259" s="66"/>
      <c r="D259" s="66"/>
      <c r="E259" s="66"/>
      <c r="F259" s="66"/>
      <c r="G259" s="66"/>
      <c r="H259" s="66"/>
      <c r="I259" s="66"/>
      <c r="J259" s="66"/>
      <c r="K259" s="66"/>
      <c r="L259" s="66"/>
      <c r="M259" s="66"/>
      <c r="N259" s="66"/>
      <c r="O259" s="66"/>
      <c r="P259" s="66"/>
      <c r="Q259" s="66"/>
      <c r="R259" s="66"/>
      <c r="S259" s="66"/>
      <c r="T259" s="66"/>
      <c r="U259" s="66"/>
      <c r="V259" s="66"/>
      <c r="W259" s="66"/>
      <c r="X259" s="66"/>
      <c r="Y259" s="66"/>
      <c r="Z259" s="66"/>
      <c r="AA259" s="66"/>
      <c r="AB259" s="66"/>
    </row>
    <row r="260" spans="1:28">
      <c r="A260" s="66"/>
      <c r="B260" s="66"/>
      <c r="C260" s="66"/>
      <c r="D260" s="66"/>
      <c r="E260" s="66"/>
      <c r="F260" s="66"/>
      <c r="G260" s="66"/>
      <c r="H260" s="66"/>
      <c r="I260" s="66"/>
      <c r="J260" s="66"/>
      <c r="K260" s="66"/>
      <c r="L260" s="66"/>
      <c r="M260" s="66"/>
      <c r="N260" s="66"/>
      <c r="O260" s="66"/>
      <c r="P260" s="66"/>
      <c r="Q260" s="66"/>
      <c r="R260" s="66"/>
      <c r="S260" s="66"/>
      <c r="T260" s="66"/>
      <c r="U260" s="66"/>
      <c r="V260" s="66"/>
      <c r="W260" s="66"/>
      <c r="X260" s="66"/>
      <c r="Y260" s="66"/>
      <c r="Z260" s="66"/>
      <c r="AA260" s="66"/>
      <c r="AB260" s="66"/>
    </row>
    <row r="261" spans="1:28">
      <c r="A261" s="66"/>
      <c r="B261" s="66"/>
      <c r="C261" s="66"/>
      <c r="D261" s="66"/>
      <c r="E261" s="66"/>
      <c r="F261" s="66"/>
      <c r="G261" s="66"/>
      <c r="H261" s="66"/>
      <c r="I261" s="66"/>
      <c r="J261" s="66"/>
      <c r="K261" s="66"/>
      <c r="L261" s="66"/>
      <c r="M261" s="66"/>
      <c r="N261" s="66"/>
      <c r="O261" s="66"/>
      <c r="P261" s="66"/>
      <c r="Q261" s="66"/>
      <c r="R261" s="66"/>
      <c r="S261" s="66"/>
      <c r="T261" s="66"/>
      <c r="U261" s="66"/>
      <c r="V261" s="66"/>
      <c r="W261" s="66"/>
      <c r="X261" s="66"/>
      <c r="Y261" s="66"/>
      <c r="Z261" s="66"/>
      <c r="AA261" s="66"/>
      <c r="AB261" s="66"/>
    </row>
    <row r="262" spans="1:28">
      <c r="A262" s="66"/>
      <c r="B262" s="66"/>
      <c r="C262" s="66"/>
      <c r="D262" s="66"/>
      <c r="E262" s="66"/>
      <c r="F262" s="66"/>
      <c r="G262" s="66"/>
      <c r="H262" s="66"/>
      <c r="I262" s="66"/>
      <c r="J262" s="66"/>
      <c r="K262" s="66"/>
      <c r="L262" s="66"/>
      <c r="M262" s="66"/>
      <c r="N262" s="66"/>
      <c r="O262" s="66"/>
      <c r="P262" s="66"/>
      <c r="Q262" s="66"/>
      <c r="R262" s="66"/>
      <c r="S262" s="66"/>
      <c r="T262" s="66"/>
      <c r="U262" s="66"/>
      <c r="V262" s="66"/>
      <c r="W262" s="66"/>
      <c r="X262" s="66"/>
      <c r="Y262" s="66"/>
      <c r="Z262" s="66"/>
      <c r="AA262" s="66"/>
      <c r="AB262" s="66"/>
    </row>
    <row r="263" spans="1:28">
      <c r="A263" s="66"/>
      <c r="B263" s="66"/>
      <c r="C263" s="66"/>
      <c r="D263" s="66"/>
      <c r="E263" s="66"/>
      <c r="F263" s="66"/>
      <c r="G263" s="66"/>
      <c r="H263" s="66"/>
      <c r="I263" s="66"/>
      <c r="J263" s="66"/>
      <c r="K263" s="66"/>
      <c r="L263" s="66"/>
      <c r="M263" s="66"/>
      <c r="N263" s="66"/>
      <c r="O263" s="66"/>
      <c r="P263" s="66"/>
      <c r="Q263" s="66"/>
      <c r="R263" s="66"/>
      <c r="S263" s="66"/>
      <c r="T263" s="66"/>
      <c r="U263" s="66"/>
      <c r="V263" s="66"/>
      <c r="W263" s="66"/>
      <c r="X263" s="66"/>
      <c r="Y263" s="66"/>
      <c r="Z263" s="66"/>
      <c r="AA263" s="66"/>
      <c r="AB263" s="66"/>
    </row>
    <row r="264" spans="1:28">
      <c r="A264" s="66"/>
      <c r="B264" s="66"/>
      <c r="C264" s="66"/>
      <c r="D264" s="66"/>
      <c r="E264" s="66"/>
      <c r="F264" s="66"/>
      <c r="G264" s="66"/>
      <c r="H264" s="66"/>
      <c r="I264" s="66"/>
      <c r="J264" s="66"/>
      <c r="K264" s="66"/>
      <c r="L264" s="66"/>
      <c r="M264" s="66"/>
      <c r="N264" s="66"/>
      <c r="O264" s="66"/>
      <c r="P264" s="66"/>
      <c r="Q264" s="66"/>
      <c r="R264" s="66"/>
      <c r="S264" s="66"/>
      <c r="T264" s="66"/>
      <c r="U264" s="66"/>
      <c r="V264" s="66"/>
      <c r="W264" s="66"/>
      <c r="X264" s="66"/>
      <c r="Y264" s="66"/>
      <c r="Z264" s="66"/>
      <c r="AA264" s="66"/>
      <c r="AB264" s="66"/>
    </row>
    <row r="265" spans="1:28">
      <c r="A265" s="66"/>
      <c r="B265" s="66"/>
      <c r="C265" s="66"/>
      <c r="D265" s="66"/>
      <c r="E265" s="66"/>
      <c r="F265" s="66"/>
      <c r="G265" s="66"/>
      <c r="H265" s="66"/>
      <c r="I265" s="66"/>
      <c r="J265" s="66"/>
      <c r="K265" s="66"/>
      <c r="L265" s="66"/>
      <c r="M265" s="66"/>
      <c r="N265" s="66"/>
      <c r="O265" s="66"/>
      <c r="P265" s="66"/>
      <c r="Q265" s="66"/>
      <c r="R265" s="66"/>
      <c r="S265" s="66"/>
      <c r="T265" s="66"/>
      <c r="U265" s="66"/>
      <c r="V265" s="66"/>
      <c r="W265" s="66"/>
      <c r="X265" s="66"/>
      <c r="Y265" s="66"/>
      <c r="Z265" s="66"/>
      <c r="AA265" s="66"/>
      <c r="AB265" s="66"/>
    </row>
    <row r="266" spans="1:28">
      <c r="A266" s="66"/>
      <c r="B266" s="66"/>
      <c r="C266" s="66"/>
      <c r="D266" s="66"/>
      <c r="E266" s="66"/>
      <c r="F266" s="66"/>
      <c r="G266" s="66"/>
      <c r="H266" s="66"/>
      <c r="I266" s="66"/>
      <c r="J266" s="66"/>
      <c r="K266" s="66"/>
      <c r="L266" s="66"/>
      <c r="M266" s="66"/>
      <c r="N266" s="66"/>
      <c r="O266" s="66"/>
      <c r="P266" s="66"/>
      <c r="Q266" s="66"/>
      <c r="R266" s="66"/>
      <c r="S266" s="66"/>
      <c r="T266" s="66"/>
      <c r="U266" s="66"/>
      <c r="V266" s="66"/>
      <c r="W266" s="66"/>
      <c r="X266" s="66"/>
      <c r="Y266" s="66"/>
      <c r="Z266" s="66"/>
      <c r="AA266" s="66"/>
      <c r="AB266" s="66"/>
    </row>
    <row r="267" spans="1:28">
      <c r="A267" s="66"/>
      <c r="B267" s="66"/>
      <c r="C267" s="66"/>
      <c r="D267" s="66"/>
      <c r="E267" s="66"/>
      <c r="F267" s="66"/>
      <c r="G267" s="66"/>
      <c r="H267" s="66"/>
      <c r="I267" s="66"/>
      <c r="J267" s="66"/>
      <c r="K267" s="66"/>
      <c r="L267" s="66"/>
      <c r="M267" s="66"/>
      <c r="N267" s="66"/>
      <c r="O267" s="66"/>
      <c r="P267" s="66"/>
      <c r="Q267" s="66"/>
      <c r="R267" s="66"/>
      <c r="S267" s="66"/>
      <c r="T267" s="66"/>
      <c r="U267" s="66"/>
      <c r="V267" s="66"/>
      <c r="W267" s="66"/>
      <c r="X267" s="66"/>
      <c r="Y267" s="66"/>
      <c r="Z267" s="66"/>
      <c r="AA267" s="66"/>
      <c r="AB267" s="66"/>
    </row>
    <row r="268" spans="1:28">
      <c r="A268" s="66"/>
      <c r="B268" s="66"/>
      <c r="C268" s="66"/>
      <c r="D268" s="66"/>
      <c r="E268" s="66"/>
      <c r="F268" s="66"/>
      <c r="G268" s="66"/>
      <c r="H268" s="66"/>
      <c r="I268" s="66"/>
      <c r="J268" s="66"/>
      <c r="K268" s="66"/>
      <c r="L268" s="66"/>
      <c r="M268" s="66"/>
      <c r="N268" s="66"/>
      <c r="O268" s="66"/>
      <c r="P268" s="66"/>
      <c r="Q268" s="66"/>
      <c r="R268" s="66"/>
      <c r="S268" s="66"/>
      <c r="T268" s="66"/>
      <c r="U268" s="66"/>
      <c r="V268" s="66"/>
      <c r="W268" s="66"/>
      <c r="X268" s="66"/>
      <c r="Y268" s="66"/>
      <c r="Z268" s="66"/>
      <c r="AA268" s="66"/>
      <c r="AB268" s="66"/>
    </row>
    <row r="269" spans="1:28">
      <c r="A269" s="66"/>
      <c r="B269" s="66"/>
      <c r="C269" s="66"/>
      <c r="D269" s="66"/>
      <c r="E269" s="66"/>
      <c r="F269" s="66"/>
      <c r="G269" s="66"/>
      <c r="H269" s="66"/>
      <c r="I269" s="66"/>
      <c r="J269" s="66"/>
      <c r="K269" s="66"/>
      <c r="L269" s="66"/>
      <c r="M269" s="66"/>
      <c r="N269" s="66"/>
      <c r="O269" s="66"/>
      <c r="P269" s="66"/>
      <c r="Q269" s="66"/>
      <c r="R269" s="66"/>
      <c r="S269" s="66"/>
      <c r="T269" s="66"/>
      <c r="U269" s="66"/>
      <c r="V269" s="66"/>
      <c r="W269" s="66"/>
      <c r="X269" s="66"/>
      <c r="Y269" s="66"/>
      <c r="Z269" s="66"/>
      <c r="AA269" s="66"/>
      <c r="AB269" s="66"/>
    </row>
    <row r="270" spans="1:28">
      <c r="A270" s="66"/>
      <c r="B270" s="66"/>
      <c r="C270" s="66"/>
      <c r="D270" s="66"/>
      <c r="E270" s="66"/>
      <c r="F270" s="66"/>
      <c r="G270" s="66"/>
      <c r="H270" s="66"/>
      <c r="I270" s="66"/>
      <c r="J270" s="66"/>
      <c r="K270" s="66"/>
      <c r="L270" s="66"/>
      <c r="M270" s="66"/>
      <c r="N270" s="66"/>
      <c r="O270" s="66"/>
      <c r="P270" s="66"/>
      <c r="Q270" s="66"/>
      <c r="R270" s="66"/>
      <c r="S270" s="66"/>
      <c r="T270" s="66"/>
      <c r="U270" s="66"/>
      <c r="V270" s="66"/>
      <c r="W270" s="66"/>
      <c r="X270" s="66"/>
      <c r="Y270" s="66"/>
      <c r="Z270" s="66"/>
      <c r="AA270" s="66"/>
      <c r="AB270" s="66"/>
    </row>
    <row r="271" spans="1:28">
      <c r="A271" s="66"/>
      <c r="B271" s="66"/>
      <c r="C271" s="66"/>
      <c r="D271" s="66"/>
      <c r="E271" s="66"/>
      <c r="F271" s="66"/>
      <c r="G271" s="66"/>
      <c r="H271" s="66"/>
      <c r="I271" s="66"/>
      <c r="J271" s="66"/>
      <c r="K271" s="66"/>
      <c r="L271" s="66"/>
      <c r="M271" s="66"/>
      <c r="N271" s="66"/>
      <c r="O271" s="66"/>
      <c r="P271" s="66"/>
      <c r="Q271" s="66"/>
      <c r="R271" s="66"/>
      <c r="S271" s="66"/>
      <c r="T271" s="66"/>
      <c r="U271" s="66"/>
      <c r="V271" s="66"/>
      <c r="W271" s="66"/>
      <c r="X271" s="66"/>
      <c r="Y271" s="66"/>
      <c r="Z271" s="66"/>
      <c r="AA271" s="66"/>
      <c r="AB271" s="66"/>
    </row>
    <row r="272" spans="1:28">
      <c r="A272" s="66"/>
      <c r="B272" s="66"/>
      <c r="C272" s="66"/>
      <c r="D272" s="66"/>
      <c r="E272" s="66"/>
      <c r="F272" s="66"/>
      <c r="G272" s="66"/>
      <c r="H272" s="66"/>
      <c r="I272" s="66"/>
      <c r="J272" s="66"/>
      <c r="K272" s="66"/>
      <c r="L272" s="66"/>
      <c r="M272" s="66"/>
      <c r="N272" s="66"/>
      <c r="O272" s="66"/>
      <c r="P272" s="66"/>
      <c r="Q272" s="66"/>
      <c r="R272" s="66"/>
      <c r="S272" s="66"/>
      <c r="T272" s="66"/>
      <c r="U272" s="66"/>
      <c r="V272" s="66"/>
      <c r="W272" s="66"/>
      <c r="X272" s="66"/>
      <c r="Y272" s="66"/>
      <c r="Z272" s="66"/>
      <c r="AA272" s="66"/>
      <c r="AB272" s="66"/>
    </row>
    <row r="273" spans="1:28">
      <c r="A273" s="66"/>
      <c r="B273" s="66"/>
      <c r="C273" s="66"/>
      <c r="D273" s="66"/>
      <c r="E273" s="66"/>
      <c r="F273" s="66"/>
      <c r="G273" s="66"/>
      <c r="H273" s="66"/>
      <c r="I273" s="66"/>
      <c r="J273" s="66"/>
      <c r="K273" s="66"/>
      <c r="L273" s="66"/>
      <c r="M273" s="66"/>
      <c r="N273" s="66"/>
      <c r="O273" s="66"/>
      <c r="P273" s="66"/>
      <c r="Q273" s="66"/>
      <c r="R273" s="66"/>
      <c r="S273" s="66"/>
      <c r="T273" s="66"/>
      <c r="U273" s="66"/>
      <c r="V273" s="66"/>
      <c r="W273" s="66"/>
      <c r="X273" s="66"/>
      <c r="Y273" s="66"/>
      <c r="Z273" s="66"/>
      <c r="AA273" s="66"/>
      <c r="AB273" s="66"/>
    </row>
    <row r="274" spans="1:28">
      <c r="A274" s="66"/>
      <c r="B274" s="66"/>
      <c r="C274" s="66"/>
      <c r="D274" s="66"/>
      <c r="E274" s="66"/>
      <c r="F274" s="66"/>
      <c r="G274" s="66"/>
      <c r="H274" s="66"/>
      <c r="I274" s="66"/>
      <c r="J274" s="66"/>
      <c r="K274" s="66"/>
      <c r="L274" s="66"/>
      <c r="M274" s="66"/>
      <c r="N274" s="66"/>
      <c r="O274" s="66"/>
      <c r="P274" s="66"/>
      <c r="Q274" s="66"/>
      <c r="R274" s="66"/>
      <c r="S274" s="66"/>
      <c r="T274" s="66"/>
      <c r="U274" s="66"/>
      <c r="V274" s="66"/>
      <c r="W274" s="66"/>
      <c r="X274" s="66"/>
      <c r="Y274" s="66"/>
      <c r="Z274" s="66"/>
      <c r="AA274" s="66"/>
      <c r="AB274" s="66"/>
    </row>
    <row r="275" spans="1:28">
      <c r="A275" s="66"/>
      <c r="B275" s="66"/>
      <c r="C275" s="66"/>
      <c r="D275" s="66"/>
      <c r="E275" s="66"/>
      <c r="F275" s="66"/>
      <c r="G275" s="66"/>
      <c r="H275" s="66"/>
      <c r="I275" s="66"/>
      <c r="J275" s="66"/>
      <c r="K275" s="66"/>
      <c r="L275" s="66"/>
      <c r="M275" s="66"/>
      <c r="N275" s="66"/>
      <c r="O275" s="66"/>
      <c r="P275" s="66"/>
      <c r="Q275" s="66"/>
      <c r="R275" s="66"/>
      <c r="S275" s="66"/>
      <c r="T275" s="66"/>
      <c r="U275" s="66"/>
      <c r="V275" s="66"/>
      <c r="W275" s="66"/>
      <c r="X275" s="66"/>
      <c r="Y275" s="66"/>
      <c r="Z275" s="66"/>
      <c r="AA275" s="66"/>
      <c r="AB275" s="66"/>
    </row>
    <row r="276" spans="1:28">
      <c r="A276" s="66"/>
      <c r="B276" s="66"/>
      <c r="C276" s="66"/>
      <c r="D276" s="66"/>
      <c r="E276" s="66"/>
      <c r="F276" s="66"/>
      <c r="G276" s="66"/>
      <c r="H276" s="66"/>
      <c r="I276" s="66"/>
      <c r="J276" s="66"/>
      <c r="K276" s="66"/>
      <c r="L276" s="66"/>
      <c r="M276" s="66"/>
      <c r="N276" s="66"/>
      <c r="O276" s="66"/>
      <c r="P276" s="66"/>
      <c r="Q276" s="66"/>
      <c r="R276" s="66"/>
      <c r="S276" s="66"/>
      <c r="T276" s="66"/>
      <c r="U276" s="66"/>
      <c r="V276" s="66"/>
      <c r="W276" s="66"/>
      <c r="X276" s="66"/>
      <c r="Y276" s="66"/>
      <c r="Z276" s="66"/>
      <c r="AA276" s="66"/>
      <c r="AB276" s="66"/>
    </row>
    <row r="277" spans="1:28">
      <c r="A277" s="66"/>
      <c r="B277" s="66"/>
      <c r="C277" s="66"/>
      <c r="D277" s="66"/>
      <c r="E277" s="66"/>
      <c r="F277" s="66"/>
      <c r="G277" s="66"/>
      <c r="H277" s="66"/>
      <c r="I277" s="66"/>
      <c r="J277" s="66"/>
      <c r="K277" s="66"/>
      <c r="L277" s="66"/>
      <c r="M277" s="66"/>
      <c r="N277" s="66"/>
      <c r="O277" s="66"/>
      <c r="P277" s="66"/>
      <c r="Q277" s="66"/>
      <c r="R277" s="66"/>
      <c r="S277" s="66"/>
      <c r="T277" s="66"/>
      <c r="U277" s="66"/>
      <c r="V277" s="66"/>
      <c r="W277" s="66"/>
      <c r="X277" s="66"/>
      <c r="Y277" s="66"/>
      <c r="Z277" s="66"/>
      <c r="AA277" s="66"/>
      <c r="AB277" s="66"/>
    </row>
    <row r="278" spans="1:28">
      <c r="A278" s="66"/>
      <c r="B278" s="66"/>
      <c r="C278" s="66"/>
      <c r="D278" s="66"/>
      <c r="E278" s="66"/>
      <c r="F278" s="66"/>
      <c r="G278" s="66"/>
      <c r="H278" s="66"/>
      <c r="I278" s="66"/>
      <c r="J278" s="66"/>
      <c r="K278" s="66"/>
      <c r="L278" s="66"/>
      <c r="M278" s="66"/>
      <c r="N278" s="66"/>
      <c r="O278" s="66"/>
      <c r="P278" s="66"/>
      <c r="Q278" s="66"/>
      <c r="R278" s="66"/>
      <c r="S278" s="66"/>
      <c r="T278" s="66"/>
      <c r="U278" s="66"/>
      <c r="V278" s="66"/>
      <c r="W278" s="66"/>
      <c r="X278" s="66"/>
      <c r="Y278" s="66"/>
      <c r="Z278" s="66"/>
      <c r="AA278" s="66"/>
      <c r="AB278" s="66"/>
    </row>
    <row r="279" spans="1:28">
      <c r="A279" s="66"/>
      <c r="B279" s="66"/>
      <c r="C279" s="66"/>
      <c r="D279" s="66"/>
      <c r="E279" s="66"/>
      <c r="F279" s="66"/>
      <c r="G279" s="66"/>
      <c r="H279" s="66"/>
      <c r="I279" s="66"/>
      <c r="J279" s="66"/>
      <c r="K279" s="66"/>
      <c r="L279" s="66"/>
      <c r="M279" s="66"/>
      <c r="N279" s="66"/>
      <c r="O279" s="66"/>
      <c r="P279" s="66"/>
      <c r="Q279" s="66"/>
      <c r="R279" s="66"/>
      <c r="S279" s="66"/>
      <c r="T279" s="66"/>
      <c r="U279" s="66"/>
      <c r="V279" s="66"/>
      <c r="W279" s="66"/>
      <c r="X279" s="66"/>
      <c r="Y279" s="66"/>
      <c r="Z279" s="66"/>
      <c r="AA279" s="66"/>
      <c r="AB279" s="66"/>
    </row>
    <row r="280" spans="1:28">
      <c r="A280" s="66"/>
      <c r="B280" s="66"/>
      <c r="C280" s="66"/>
      <c r="D280" s="66"/>
      <c r="E280" s="66"/>
      <c r="F280" s="66"/>
      <c r="G280" s="66"/>
      <c r="H280" s="66"/>
      <c r="I280" s="66"/>
      <c r="J280" s="66"/>
      <c r="K280" s="66"/>
      <c r="L280" s="66"/>
      <c r="M280" s="66"/>
      <c r="N280" s="66"/>
      <c r="O280" s="66"/>
      <c r="P280" s="66"/>
      <c r="Q280" s="66"/>
      <c r="R280" s="66"/>
      <c r="S280" s="66"/>
      <c r="T280" s="66"/>
      <c r="U280" s="66"/>
      <c r="V280" s="66"/>
      <c r="W280" s="66"/>
      <c r="X280" s="66"/>
      <c r="Y280" s="66"/>
      <c r="Z280" s="66"/>
      <c r="AA280" s="66"/>
      <c r="AB280" s="66"/>
    </row>
    <row r="281" spans="1:28">
      <c r="A281" s="66"/>
      <c r="B281" s="66"/>
      <c r="C281" s="66"/>
      <c r="D281" s="66"/>
      <c r="E281" s="66"/>
      <c r="F281" s="66"/>
      <c r="G281" s="66"/>
      <c r="H281" s="66"/>
      <c r="I281" s="66"/>
      <c r="J281" s="66"/>
      <c r="K281" s="66"/>
      <c r="L281" s="66"/>
      <c r="M281" s="66"/>
      <c r="N281" s="66"/>
      <c r="O281" s="66"/>
      <c r="P281" s="66"/>
      <c r="Q281" s="66"/>
      <c r="R281" s="66"/>
      <c r="S281" s="66"/>
      <c r="T281" s="66"/>
      <c r="U281" s="66"/>
      <c r="V281" s="66"/>
      <c r="W281" s="66"/>
      <c r="X281" s="66"/>
      <c r="Y281" s="66"/>
      <c r="Z281" s="66"/>
      <c r="AA281" s="66"/>
      <c r="AB281" s="66"/>
    </row>
    <row r="282" spans="1:28">
      <c r="A282" s="66"/>
      <c r="B282" s="66"/>
      <c r="C282" s="66"/>
      <c r="D282" s="66"/>
      <c r="E282" s="66"/>
      <c r="F282" s="66"/>
      <c r="G282" s="66"/>
      <c r="H282" s="66"/>
      <c r="I282" s="66"/>
      <c r="J282" s="66"/>
      <c r="K282" s="66"/>
      <c r="L282" s="66"/>
      <c r="M282" s="66"/>
      <c r="N282" s="66"/>
      <c r="O282" s="66"/>
      <c r="P282" s="66"/>
      <c r="Q282" s="66"/>
      <c r="R282" s="66"/>
      <c r="S282" s="66"/>
      <c r="T282" s="66"/>
      <c r="U282" s="66"/>
      <c r="V282" s="66"/>
      <c r="W282" s="66"/>
      <c r="X282" s="66"/>
      <c r="Y282" s="66"/>
      <c r="Z282" s="66"/>
      <c r="AA282" s="66"/>
      <c r="AB282" s="66"/>
    </row>
    <row r="283" spans="1:28">
      <c r="A283" s="66"/>
      <c r="B283" s="66"/>
      <c r="C283" s="66"/>
      <c r="D283" s="66"/>
      <c r="E283" s="66"/>
      <c r="F283" s="66"/>
      <c r="G283" s="66"/>
      <c r="H283" s="66"/>
      <c r="I283" s="66"/>
      <c r="J283" s="66"/>
      <c r="K283" s="66"/>
      <c r="L283" s="66"/>
      <c r="M283" s="66"/>
      <c r="N283" s="66"/>
      <c r="O283" s="66"/>
      <c r="P283" s="66"/>
      <c r="Q283" s="66"/>
      <c r="R283" s="66"/>
      <c r="S283" s="66"/>
      <c r="T283" s="66"/>
      <c r="U283" s="66"/>
      <c r="V283" s="66"/>
      <c r="W283" s="66"/>
      <c r="X283" s="66"/>
      <c r="Y283" s="66"/>
      <c r="Z283" s="66"/>
      <c r="AA283" s="66"/>
      <c r="AB283" s="66"/>
    </row>
    <row r="284" spans="1:28">
      <c r="A284" s="66"/>
      <c r="B284" s="66"/>
      <c r="C284" s="66"/>
      <c r="D284" s="66"/>
      <c r="E284" s="66"/>
      <c r="F284" s="66"/>
      <c r="G284" s="66"/>
      <c r="H284" s="66"/>
      <c r="I284" s="66"/>
      <c r="J284" s="66"/>
      <c r="K284" s="66"/>
      <c r="L284" s="66"/>
      <c r="M284" s="66"/>
      <c r="N284" s="66"/>
      <c r="O284" s="66"/>
      <c r="P284" s="66"/>
      <c r="Q284" s="66"/>
      <c r="R284" s="66"/>
      <c r="S284" s="66"/>
      <c r="T284" s="66"/>
      <c r="U284" s="66"/>
      <c r="V284" s="66"/>
      <c r="W284" s="66"/>
      <c r="X284" s="66"/>
      <c r="Y284" s="66"/>
      <c r="Z284" s="66"/>
      <c r="AA284" s="66"/>
      <c r="AB284" s="66"/>
    </row>
    <row r="285" spans="1:28">
      <c r="A285" s="66"/>
      <c r="B285" s="66"/>
      <c r="C285" s="66"/>
      <c r="D285" s="66"/>
      <c r="E285" s="66"/>
      <c r="F285" s="66"/>
      <c r="G285" s="66"/>
      <c r="H285" s="66"/>
      <c r="I285" s="66"/>
      <c r="J285" s="66"/>
      <c r="K285" s="66"/>
      <c r="L285" s="66"/>
      <c r="M285" s="66"/>
      <c r="N285" s="66"/>
      <c r="O285" s="66"/>
      <c r="P285" s="66"/>
      <c r="Q285" s="66"/>
      <c r="R285" s="66"/>
      <c r="S285" s="66"/>
      <c r="T285" s="66"/>
      <c r="U285" s="66"/>
      <c r="V285" s="66"/>
      <c r="W285" s="66"/>
      <c r="X285" s="66"/>
      <c r="Y285" s="66"/>
      <c r="Z285" s="66"/>
      <c r="AA285" s="66"/>
      <c r="AB285" s="66"/>
    </row>
    <row r="286" spans="1:28">
      <c r="A286" s="66"/>
      <c r="B286" s="66"/>
      <c r="C286" s="66"/>
      <c r="D286" s="66"/>
      <c r="E286" s="66"/>
      <c r="F286" s="66"/>
      <c r="G286" s="66"/>
      <c r="H286" s="66"/>
      <c r="I286" s="66"/>
      <c r="J286" s="66"/>
      <c r="K286" s="66"/>
      <c r="L286" s="66"/>
      <c r="M286" s="66"/>
      <c r="N286" s="66"/>
      <c r="O286" s="66"/>
      <c r="P286" s="66"/>
      <c r="Q286" s="66"/>
      <c r="R286" s="66"/>
      <c r="S286" s="66"/>
      <c r="T286" s="66"/>
      <c r="U286" s="66"/>
      <c r="V286" s="66"/>
      <c r="W286" s="66"/>
      <c r="X286" s="66"/>
      <c r="Y286" s="66"/>
      <c r="Z286" s="66"/>
      <c r="AA286" s="66"/>
      <c r="AB286" s="66"/>
    </row>
    <row r="287" spans="1:28">
      <c r="A287" s="66"/>
      <c r="B287" s="66"/>
      <c r="C287" s="66"/>
      <c r="D287" s="66"/>
      <c r="E287" s="66"/>
      <c r="F287" s="66"/>
      <c r="G287" s="66"/>
      <c r="H287" s="66"/>
      <c r="I287" s="66"/>
      <c r="J287" s="66"/>
      <c r="K287" s="66"/>
      <c r="L287" s="66"/>
      <c r="M287" s="66"/>
      <c r="N287" s="66"/>
      <c r="O287" s="66"/>
      <c r="P287" s="66"/>
      <c r="Q287" s="66"/>
      <c r="R287" s="66"/>
      <c r="S287" s="66"/>
      <c r="T287" s="66"/>
      <c r="U287" s="66"/>
      <c r="V287" s="66"/>
      <c r="W287" s="66"/>
      <c r="X287" s="66"/>
      <c r="Y287" s="66"/>
      <c r="Z287" s="66"/>
      <c r="AA287" s="66"/>
      <c r="AB287" s="66"/>
    </row>
    <row r="288" spans="1:28">
      <c r="A288" s="66"/>
      <c r="B288" s="66"/>
      <c r="C288" s="66"/>
      <c r="D288" s="66"/>
      <c r="E288" s="66"/>
      <c r="F288" s="66"/>
      <c r="G288" s="66"/>
      <c r="H288" s="66"/>
      <c r="I288" s="66"/>
      <c r="J288" s="66"/>
      <c r="K288" s="66"/>
      <c r="L288" s="66"/>
      <c r="M288" s="66"/>
      <c r="N288" s="66"/>
      <c r="O288" s="66"/>
      <c r="P288" s="66"/>
      <c r="Q288" s="66"/>
      <c r="R288" s="66"/>
      <c r="S288" s="66"/>
      <c r="T288" s="66"/>
      <c r="U288" s="66"/>
      <c r="V288" s="66"/>
      <c r="W288" s="66"/>
      <c r="X288" s="66"/>
      <c r="Y288" s="66"/>
      <c r="Z288" s="66"/>
      <c r="AA288" s="66"/>
      <c r="AB288" s="66"/>
    </row>
    <row r="289" spans="1:28">
      <c r="A289" s="66"/>
      <c r="B289" s="66"/>
      <c r="C289" s="66"/>
      <c r="D289" s="66"/>
      <c r="E289" s="66"/>
      <c r="F289" s="66"/>
      <c r="G289" s="66"/>
      <c r="H289" s="66"/>
      <c r="I289" s="66"/>
      <c r="J289" s="66"/>
      <c r="K289" s="66"/>
      <c r="L289" s="66"/>
      <c r="M289" s="66"/>
      <c r="N289" s="66"/>
      <c r="O289" s="66"/>
      <c r="P289" s="66"/>
      <c r="Q289" s="66"/>
      <c r="R289" s="66"/>
      <c r="S289" s="66"/>
      <c r="T289" s="66"/>
      <c r="U289" s="66"/>
      <c r="V289" s="66"/>
      <c r="W289" s="66"/>
      <c r="X289" s="66"/>
      <c r="Y289" s="66"/>
      <c r="Z289" s="66"/>
      <c r="AA289" s="66"/>
      <c r="AB289" s="66"/>
    </row>
    <row r="290" spans="1:28">
      <c r="A290" s="66"/>
      <c r="B290" s="66"/>
      <c r="C290" s="66"/>
      <c r="D290" s="66"/>
      <c r="E290" s="66"/>
      <c r="F290" s="66"/>
      <c r="G290" s="66"/>
      <c r="H290" s="66"/>
      <c r="I290" s="66"/>
      <c r="J290" s="66"/>
      <c r="K290" s="66"/>
      <c r="L290" s="66"/>
      <c r="M290" s="66"/>
      <c r="N290" s="66"/>
      <c r="O290" s="66"/>
      <c r="P290" s="66"/>
      <c r="Q290" s="66"/>
      <c r="R290" s="66"/>
      <c r="S290" s="66"/>
      <c r="T290" s="66"/>
      <c r="U290" s="66"/>
      <c r="V290" s="66"/>
      <c r="W290" s="66"/>
      <c r="X290" s="66"/>
      <c r="Y290" s="66"/>
      <c r="Z290" s="66"/>
      <c r="AA290" s="66"/>
      <c r="AB290" s="66"/>
    </row>
    <row r="291" spans="1:28">
      <c r="A291" s="66"/>
      <c r="B291" s="66"/>
      <c r="C291" s="66"/>
      <c r="D291" s="66"/>
      <c r="E291" s="66"/>
      <c r="F291" s="66"/>
      <c r="G291" s="66"/>
      <c r="H291" s="66"/>
      <c r="I291" s="66"/>
      <c r="J291" s="66"/>
      <c r="K291" s="66"/>
      <c r="L291" s="66"/>
      <c r="M291" s="66"/>
      <c r="N291" s="66"/>
      <c r="O291" s="66"/>
      <c r="P291" s="66"/>
      <c r="Q291" s="66"/>
      <c r="R291" s="66"/>
      <c r="S291" s="66"/>
      <c r="T291" s="66"/>
      <c r="U291" s="66"/>
      <c r="V291" s="66"/>
      <c r="W291" s="66"/>
      <c r="X291" s="66"/>
      <c r="Y291" s="66"/>
      <c r="Z291" s="66"/>
      <c r="AA291" s="66"/>
      <c r="AB291" s="66"/>
    </row>
    <row r="292" spans="1:28">
      <c r="A292" s="66"/>
      <c r="B292" s="66"/>
      <c r="C292" s="66"/>
      <c r="D292" s="66"/>
      <c r="E292" s="66"/>
      <c r="F292" s="66"/>
      <c r="G292" s="66"/>
      <c r="H292" s="66"/>
      <c r="I292" s="66"/>
      <c r="J292" s="66"/>
      <c r="K292" s="66"/>
      <c r="L292" s="66"/>
      <c r="M292" s="66"/>
      <c r="N292" s="66"/>
      <c r="O292" s="66"/>
      <c r="P292" s="66"/>
      <c r="Q292" s="66"/>
      <c r="R292" s="66"/>
      <c r="S292" s="66"/>
      <c r="T292" s="66"/>
      <c r="U292" s="66"/>
      <c r="V292" s="66"/>
      <c r="W292" s="66"/>
      <c r="X292" s="66"/>
      <c r="Y292" s="66"/>
      <c r="Z292" s="66"/>
      <c r="AA292" s="66"/>
      <c r="AB292" s="66"/>
    </row>
    <row r="293" spans="1:28">
      <c r="A293" s="66"/>
      <c r="B293" s="66"/>
      <c r="C293" s="66"/>
      <c r="D293" s="66"/>
      <c r="E293" s="66"/>
      <c r="F293" s="66"/>
      <c r="G293" s="66"/>
      <c r="H293" s="66"/>
      <c r="I293" s="66"/>
      <c r="J293" s="66"/>
      <c r="K293" s="66"/>
      <c r="L293" s="66"/>
      <c r="M293" s="66"/>
      <c r="N293" s="66"/>
      <c r="O293" s="66"/>
      <c r="P293" s="66"/>
      <c r="Q293" s="66"/>
      <c r="R293" s="66"/>
      <c r="S293" s="66"/>
      <c r="T293" s="66"/>
      <c r="U293" s="66"/>
      <c r="V293" s="66"/>
      <c r="W293" s="66"/>
      <c r="X293" s="66"/>
      <c r="Y293" s="66"/>
      <c r="Z293" s="66"/>
      <c r="AA293" s="66"/>
      <c r="AB293" s="66"/>
    </row>
    <row r="294" spans="1:28">
      <c r="A294" s="66"/>
      <c r="B294" s="66"/>
      <c r="C294" s="66"/>
      <c r="D294" s="66"/>
      <c r="E294" s="66"/>
      <c r="F294" s="66"/>
      <c r="G294" s="66"/>
      <c r="H294" s="66"/>
      <c r="I294" s="66"/>
      <c r="J294" s="66"/>
      <c r="K294" s="66"/>
      <c r="L294" s="66"/>
      <c r="M294" s="66"/>
      <c r="N294" s="66"/>
      <c r="O294" s="66"/>
      <c r="P294" s="66"/>
      <c r="Q294" s="66"/>
      <c r="R294" s="66"/>
      <c r="S294" s="66"/>
      <c r="T294" s="66"/>
      <c r="U294" s="66"/>
      <c r="V294" s="66"/>
      <c r="W294" s="66"/>
      <c r="X294" s="66"/>
      <c r="Y294" s="66"/>
      <c r="Z294" s="66"/>
      <c r="AA294" s="66"/>
      <c r="AB294" s="66"/>
    </row>
    <row r="295" spans="1:28">
      <c r="A295" s="66"/>
      <c r="B295" s="66"/>
      <c r="C295" s="66"/>
      <c r="D295" s="66"/>
      <c r="E295" s="66"/>
      <c r="F295" s="66"/>
      <c r="G295" s="66"/>
      <c r="H295" s="66"/>
      <c r="I295" s="66"/>
      <c r="J295" s="66"/>
      <c r="K295" s="66"/>
      <c r="L295" s="66"/>
      <c r="M295" s="66"/>
      <c r="N295" s="66"/>
      <c r="O295" s="66"/>
      <c r="P295" s="66"/>
      <c r="Q295" s="66"/>
      <c r="R295" s="66"/>
      <c r="S295" s="66"/>
      <c r="T295" s="66"/>
      <c r="U295" s="66"/>
      <c r="V295" s="66"/>
      <c r="W295" s="66"/>
      <c r="X295" s="66"/>
      <c r="Y295" s="66"/>
      <c r="Z295" s="66"/>
      <c r="AA295" s="66"/>
      <c r="AB295" s="66"/>
    </row>
    <row r="296" spans="1:28">
      <c r="A296" s="66"/>
      <c r="B296" s="66"/>
      <c r="C296" s="66"/>
      <c r="D296" s="66"/>
      <c r="E296" s="66"/>
      <c r="F296" s="66"/>
      <c r="G296" s="66"/>
      <c r="H296" s="66"/>
      <c r="I296" s="66"/>
      <c r="J296" s="66"/>
      <c r="K296" s="66"/>
      <c r="L296" s="66"/>
      <c r="M296" s="66"/>
      <c r="N296" s="66"/>
      <c r="O296" s="66"/>
      <c r="P296" s="66"/>
      <c r="Q296" s="66"/>
      <c r="R296" s="66"/>
      <c r="S296" s="66"/>
      <c r="T296" s="66"/>
      <c r="U296" s="66"/>
      <c r="V296" s="66"/>
      <c r="W296" s="66"/>
      <c r="X296" s="66"/>
      <c r="Y296" s="66"/>
      <c r="Z296" s="66"/>
      <c r="AA296" s="66"/>
      <c r="AB296" s="66"/>
    </row>
    <row r="297" spans="1:28">
      <c r="A297" s="66"/>
      <c r="B297" s="66"/>
      <c r="C297" s="66"/>
      <c r="D297" s="66"/>
      <c r="E297" s="66"/>
      <c r="F297" s="66"/>
      <c r="G297" s="66"/>
      <c r="H297" s="66"/>
      <c r="I297" s="66"/>
      <c r="J297" s="66"/>
      <c r="K297" s="66"/>
      <c r="L297" s="66"/>
      <c r="M297" s="66"/>
      <c r="N297" s="66"/>
      <c r="O297" s="66"/>
      <c r="P297" s="66"/>
      <c r="Q297" s="66"/>
      <c r="R297" s="66"/>
      <c r="S297" s="66"/>
      <c r="T297" s="66"/>
      <c r="U297" s="66"/>
      <c r="V297" s="66"/>
      <c r="W297" s="66"/>
      <c r="X297" s="66"/>
      <c r="Y297" s="66"/>
      <c r="Z297" s="66"/>
      <c r="AA297" s="66"/>
      <c r="AB297" s="66"/>
    </row>
    <row r="298" spans="1:28">
      <c r="A298" s="66"/>
      <c r="B298" s="66"/>
      <c r="C298" s="66"/>
      <c r="D298" s="66"/>
      <c r="E298" s="66"/>
      <c r="F298" s="66"/>
      <c r="G298" s="66"/>
      <c r="H298" s="66"/>
      <c r="I298" s="66"/>
      <c r="J298" s="66"/>
      <c r="K298" s="66"/>
      <c r="L298" s="66"/>
      <c r="M298" s="66"/>
      <c r="N298" s="66"/>
      <c r="O298" s="66"/>
      <c r="P298" s="66"/>
      <c r="Q298" s="66"/>
      <c r="R298" s="66"/>
      <c r="S298" s="66"/>
      <c r="T298" s="66"/>
      <c r="U298" s="66"/>
      <c r="V298" s="66"/>
      <c r="W298" s="66"/>
      <c r="X298" s="66"/>
      <c r="Y298" s="66"/>
      <c r="Z298" s="66"/>
      <c r="AA298" s="66"/>
      <c r="AB298" s="66"/>
    </row>
    <row r="299" spans="1:28">
      <c r="A299" s="66"/>
      <c r="B299" s="66"/>
      <c r="C299" s="66"/>
      <c r="D299" s="66"/>
      <c r="E299" s="66"/>
      <c r="F299" s="66"/>
      <c r="G299" s="66"/>
      <c r="H299" s="66"/>
      <c r="I299" s="66"/>
      <c r="J299" s="66"/>
      <c r="K299" s="66"/>
      <c r="L299" s="66"/>
      <c r="M299" s="66"/>
      <c r="N299" s="66"/>
      <c r="O299" s="66"/>
      <c r="P299" s="66"/>
      <c r="Q299" s="66"/>
      <c r="R299" s="66"/>
      <c r="S299" s="66"/>
      <c r="T299" s="66"/>
      <c r="U299" s="66"/>
      <c r="V299" s="66"/>
      <c r="W299" s="66"/>
      <c r="X299" s="66"/>
      <c r="Y299" s="66"/>
      <c r="Z299" s="66"/>
      <c r="AA299" s="66"/>
      <c r="AB299" s="66"/>
    </row>
    <row r="300" spans="1:28">
      <c r="A300" s="66"/>
      <c r="B300" s="66"/>
      <c r="C300" s="66"/>
      <c r="D300" s="66"/>
      <c r="E300" s="66"/>
      <c r="F300" s="66"/>
      <c r="G300" s="66"/>
      <c r="H300" s="66"/>
      <c r="I300" s="66"/>
      <c r="J300" s="66"/>
      <c r="K300" s="66"/>
      <c r="L300" s="66"/>
      <c r="M300" s="66"/>
      <c r="N300" s="66"/>
      <c r="O300" s="66"/>
      <c r="P300" s="66"/>
      <c r="Q300" s="66"/>
      <c r="R300" s="66"/>
      <c r="S300" s="66"/>
      <c r="T300" s="66"/>
      <c r="U300" s="66"/>
      <c r="V300" s="66"/>
      <c r="W300" s="66"/>
      <c r="X300" s="66"/>
      <c r="Y300" s="66"/>
      <c r="Z300" s="66"/>
      <c r="AA300" s="66"/>
      <c r="AB300" s="66"/>
    </row>
    <row r="301" spans="1:28">
      <c r="A301" s="66"/>
      <c r="B301" s="66"/>
      <c r="C301" s="66"/>
      <c r="D301" s="66"/>
      <c r="E301" s="66"/>
      <c r="F301" s="66"/>
      <c r="G301" s="66"/>
      <c r="H301" s="66"/>
      <c r="I301" s="66"/>
      <c r="J301" s="66"/>
      <c r="K301" s="66"/>
      <c r="L301" s="66"/>
      <c r="M301" s="66"/>
      <c r="N301" s="66"/>
      <c r="O301" s="66"/>
      <c r="P301" s="66"/>
      <c r="Q301" s="66"/>
      <c r="R301" s="66"/>
      <c r="S301" s="66"/>
      <c r="T301" s="66"/>
      <c r="U301" s="66"/>
      <c r="V301" s="66"/>
      <c r="W301" s="66"/>
      <c r="X301" s="66"/>
      <c r="Y301" s="66"/>
      <c r="Z301" s="66"/>
      <c r="AA301" s="66"/>
      <c r="AB301" s="66"/>
    </row>
    <row r="302" spans="1:28">
      <c r="A302" s="66"/>
      <c r="B302" s="66"/>
      <c r="C302" s="66"/>
      <c r="D302" s="66"/>
      <c r="E302" s="66"/>
      <c r="F302" s="66"/>
      <c r="G302" s="66"/>
      <c r="H302" s="66"/>
      <c r="I302" s="66"/>
      <c r="J302" s="66"/>
      <c r="K302" s="66"/>
      <c r="L302" s="66"/>
      <c r="M302" s="66"/>
      <c r="N302" s="66"/>
      <c r="O302" s="66"/>
      <c r="P302" s="66"/>
      <c r="Q302" s="66"/>
      <c r="R302" s="66"/>
      <c r="S302" s="66"/>
      <c r="T302" s="66"/>
      <c r="U302" s="66"/>
      <c r="V302" s="66"/>
      <c r="W302" s="66"/>
      <c r="X302" s="66"/>
      <c r="Y302" s="66"/>
      <c r="Z302" s="66"/>
      <c r="AA302" s="66"/>
      <c r="AB302" s="66"/>
    </row>
    <row r="303" spans="1:28">
      <c r="A303" s="66"/>
      <c r="B303" s="66"/>
      <c r="C303" s="66"/>
      <c r="D303" s="66"/>
      <c r="E303" s="66"/>
      <c r="F303" s="66"/>
      <c r="G303" s="66"/>
      <c r="H303" s="66"/>
      <c r="I303" s="66"/>
      <c r="J303" s="66"/>
      <c r="K303" s="66"/>
      <c r="L303" s="66"/>
      <c r="M303" s="66"/>
      <c r="N303" s="66"/>
      <c r="O303" s="66"/>
      <c r="P303" s="66"/>
      <c r="Q303" s="66"/>
      <c r="R303" s="66"/>
      <c r="S303" s="66"/>
      <c r="T303" s="66"/>
      <c r="U303" s="66"/>
      <c r="V303" s="66"/>
      <c r="W303" s="66"/>
      <c r="X303" s="66"/>
      <c r="Y303" s="66"/>
      <c r="Z303" s="66"/>
      <c r="AA303" s="66"/>
      <c r="AB303" s="66"/>
    </row>
    <row r="304" spans="1:28">
      <c r="A304" s="66"/>
      <c r="B304" s="66"/>
      <c r="C304" s="66"/>
      <c r="D304" s="66"/>
      <c r="E304" s="66"/>
      <c r="F304" s="66"/>
      <c r="G304" s="66"/>
      <c r="H304" s="66"/>
      <c r="I304" s="66"/>
      <c r="J304" s="66"/>
      <c r="K304" s="66"/>
      <c r="L304" s="66"/>
      <c r="M304" s="66"/>
      <c r="N304" s="66"/>
      <c r="O304" s="66"/>
      <c r="P304" s="66"/>
      <c r="Q304" s="66"/>
      <c r="R304" s="66"/>
      <c r="S304" s="66"/>
      <c r="T304" s="66"/>
      <c r="U304" s="66"/>
      <c r="V304" s="66"/>
      <c r="W304" s="66"/>
      <c r="X304" s="66"/>
      <c r="Y304" s="66"/>
      <c r="Z304" s="66"/>
      <c r="AA304" s="66"/>
      <c r="AB304" s="66"/>
    </row>
    <row r="305" spans="1:28">
      <c r="A305" s="66"/>
      <c r="B305" s="66"/>
      <c r="C305" s="66"/>
      <c r="D305" s="66"/>
      <c r="E305" s="66"/>
      <c r="F305" s="66"/>
      <c r="G305" s="66"/>
      <c r="H305" s="66"/>
      <c r="I305" s="66"/>
      <c r="J305" s="66"/>
      <c r="K305" s="66"/>
      <c r="L305" s="66"/>
      <c r="M305" s="66"/>
      <c r="N305" s="66"/>
      <c r="O305" s="66"/>
      <c r="P305" s="66"/>
      <c r="Q305" s="66"/>
      <c r="R305" s="66"/>
      <c r="S305" s="66"/>
      <c r="T305" s="66"/>
      <c r="U305" s="66"/>
      <c r="V305" s="66"/>
      <c r="W305" s="66"/>
      <c r="X305" s="66"/>
      <c r="Y305" s="66"/>
      <c r="Z305" s="66"/>
      <c r="AA305" s="66"/>
      <c r="AB305" s="66"/>
    </row>
    <row r="306" spans="1:28">
      <c r="A306" s="66"/>
      <c r="B306" s="66"/>
      <c r="C306" s="66"/>
      <c r="D306" s="66"/>
      <c r="E306" s="66"/>
      <c r="F306" s="66"/>
      <c r="G306" s="66"/>
      <c r="H306" s="66"/>
      <c r="I306" s="66"/>
      <c r="J306" s="66"/>
      <c r="K306" s="66"/>
      <c r="L306" s="66"/>
      <c r="M306" s="66"/>
      <c r="N306" s="66"/>
      <c r="O306" s="66"/>
      <c r="P306" s="66"/>
      <c r="Q306" s="66"/>
      <c r="R306" s="66"/>
      <c r="S306" s="66"/>
      <c r="T306" s="66"/>
      <c r="U306" s="66"/>
      <c r="V306" s="66"/>
      <c r="W306" s="66"/>
      <c r="X306" s="66"/>
      <c r="Y306" s="66"/>
      <c r="Z306" s="66"/>
      <c r="AA306" s="66"/>
      <c r="AB306" s="66"/>
    </row>
    <row r="307" spans="1:28">
      <c r="A307" s="66"/>
      <c r="B307" s="66"/>
      <c r="C307" s="66"/>
      <c r="D307" s="66"/>
      <c r="E307" s="66"/>
      <c r="F307" s="66"/>
      <c r="G307" s="66"/>
      <c r="H307" s="66"/>
      <c r="I307" s="66"/>
      <c r="J307" s="66"/>
      <c r="K307" s="66"/>
      <c r="L307" s="66"/>
      <c r="M307" s="66"/>
      <c r="N307" s="66"/>
      <c r="O307" s="66"/>
      <c r="P307" s="66"/>
      <c r="Q307" s="66"/>
      <c r="R307" s="66"/>
      <c r="S307" s="66"/>
      <c r="T307" s="66"/>
      <c r="U307" s="66"/>
      <c r="V307" s="66"/>
      <c r="W307" s="66"/>
      <c r="X307" s="66"/>
      <c r="Y307" s="66"/>
      <c r="Z307" s="66"/>
      <c r="AA307" s="66"/>
      <c r="AB307" s="66"/>
    </row>
    <row r="308" spans="1:28">
      <c r="A308" s="66"/>
      <c r="B308" s="66"/>
      <c r="C308" s="66"/>
      <c r="D308" s="66"/>
      <c r="E308" s="66"/>
      <c r="F308" s="66"/>
      <c r="G308" s="66"/>
      <c r="H308" s="66"/>
      <c r="I308" s="66"/>
      <c r="J308" s="66"/>
      <c r="K308" s="66"/>
      <c r="L308" s="66"/>
      <c r="M308" s="66"/>
      <c r="N308" s="66"/>
      <c r="O308" s="66"/>
      <c r="P308" s="66"/>
      <c r="Q308" s="66"/>
      <c r="R308" s="66"/>
      <c r="S308" s="66"/>
      <c r="T308" s="66"/>
      <c r="U308" s="66"/>
      <c r="V308" s="66"/>
      <c r="W308" s="66"/>
      <c r="X308" s="66"/>
      <c r="Y308" s="66"/>
      <c r="Z308" s="66"/>
      <c r="AA308" s="66"/>
      <c r="AB308" s="66"/>
    </row>
    <row r="309" spans="1:28">
      <c r="A309" s="66"/>
      <c r="B309" s="66"/>
      <c r="C309" s="66"/>
      <c r="D309" s="66"/>
      <c r="E309" s="66"/>
      <c r="F309" s="66"/>
      <c r="G309" s="66"/>
      <c r="H309" s="66"/>
      <c r="I309" s="66"/>
      <c r="J309" s="66"/>
      <c r="K309" s="66"/>
      <c r="L309" s="66"/>
      <c r="M309" s="66"/>
      <c r="N309" s="66"/>
      <c r="O309" s="66"/>
      <c r="P309" s="66"/>
      <c r="Q309" s="66"/>
      <c r="R309" s="66"/>
      <c r="S309" s="66"/>
      <c r="T309" s="66"/>
      <c r="U309" s="66"/>
      <c r="V309" s="66"/>
      <c r="W309" s="66"/>
      <c r="X309" s="66"/>
      <c r="Y309" s="66"/>
      <c r="Z309" s="66"/>
      <c r="AA309" s="66"/>
      <c r="AB309" s="66"/>
    </row>
    <row r="310" spans="1:28">
      <c r="A310" s="66"/>
      <c r="B310" s="66"/>
      <c r="C310" s="66"/>
      <c r="D310" s="66"/>
      <c r="E310" s="66"/>
      <c r="F310" s="66"/>
      <c r="G310" s="66"/>
      <c r="H310" s="66"/>
      <c r="I310" s="66"/>
      <c r="J310" s="66"/>
      <c r="K310" s="66"/>
      <c r="L310" s="66"/>
      <c r="M310" s="66"/>
      <c r="N310" s="66"/>
      <c r="O310" s="66"/>
      <c r="P310" s="66"/>
      <c r="Q310" s="66"/>
      <c r="R310" s="66"/>
      <c r="S310" s="66"/>
      <c r="T310" s="66"/>
      <c r="U310" s="66"/>
      <c r="V310" s="66"/>
      <c r="W310" s="66"/>
      <c r="X310" s="66"/>
      <c r="Y310" s="66"/>
      <c r="Z310" s="66"/>
      <c r="AA310" s="66"/>
      <c r="AB310" s="66"/>
    </row>
    <row r="311" spans="1:28">
      <c r="A311" s="66"/>
      <c r="B311" s="66"/>
      <c r="C311" s="66"/>
      <c r="D311" s="66"/>
      <c r="E311" s="66"/>
      <c r="F311" s="66"/>
      <c r="G311" s="66"/>
      <c r="H311" s="66"/>
      <c r="I311" s="66"/>
      <c r="J311" s="66"/>
      <c r="K311" s="66"/>
      <c r="L311" s="66"/>
      <c r="M311" s="66"/>
      <c r="N311" s="66"/>
      <c r="O311" s="66"/>
      <c r="P311" s="66"/>
      <c r="Q311" s="66"/>
      <c r="R311" s="66"/>
      <c r="S311" s="66"/>
      <c r="T311" s="66"/>
      <c r="U311" s="66"/>
      <c r="V311" s="66"/>
      <c r="W311" s="66"/>
      <c r="X311" s="66"/>
      <c r="Y311" s="66"/>
      <c r="Z311" s="66"/>
      <c r="AA311" s="66"/>
      <c r="AB311" s="66"/>
    </row>
    <row r="312" spans="1:28">
      <c r="A312" s="66"/>
      <c r="B312" s="66"/>
      <c r="C312" s="66"/>
      <c r="D312" s="66"/>
      <c r="E312" s="66"/>
      <c r="F312" s="66"/>
      <c r="G312" s="66"/>
      <c r="H312" s="66"/>
      <c r="I312" s="66"/>
      <c r="J312" s="66"/>
      <c r="K312" s="66"/>
      <c r="L312" s="66"/>
      <c r="M312" s="66"/>
      <c r="N312" s="66"/>
      <c r="O312" s="66"/>
      <c r="P312" s="66"/>
      <c r="Q312" s="66"/>
      <c r="R312" s="66"/>
      <c r="S312" s="66"/>
      <c r="T312" s="66"/>
      <c r="U312" s="66"/>
      <c r="V312" s="66"/>
      <c r="W312" s="66"/>
      <c r="X312" s="66"/>
      <c r="Y312" s="66"/>
      <c r="Z312" s="66"/>
      <c r="AA312" s="66"/>
      <c r="AB312" s="66"/>
    </row>
    <row r="313" spans="1:28">
      <c r="A313" s="66"/>
      <c r="B313" s="66"/>
      <c r="C313" s="66"/>
      <c r="D313" s="66"/>
      <c r="E313" s="66"/>
      <c r="F313" s="66"/>
      <c r="G313" s="66"/>
      <c r="H313" s="66"/>
      <c r="I313" s="66"/>
      <c r="J313" s="66"/>
      <c r="K313" s="66"/>
      <c r="L313" s="66"/>
      <c r="M313" s="66"/>
      <c r="N313" s="66"/>
      <c r="O313" s="66"/>
      <c r="P313" s="66"/>
      <c r="Q313" s="66"/>
      <c r="R313" s="66"/>
      <c r="S313" s="66"/>
      <c r="T313" s="66"/>
      <c r="U313" s="66"/>
      <c r="V313" s="66"/>
      <c r="W313" s="66"/>
      <c r="X313" s="66"/>
      <c r="Y313" s="66"/>
      <c r="Z313" s="66"/>
      <c r="AA313" s="66"/>
      <c r="AB313" s="66"/>
    </row>
    <row r="314" spans="1:28">
      <c r="A314" s="66"/>
      <c r="B314" s="66"/>
      <c r="C314" s="66"/>
      <c r="D314" s="66"/>
      <c r="E314" s="66"/>
      <c r="F314" s="66"/>
      <c r="G314" s="66"/>
      <c r="H314" s="66"/>
      <c r="I314" s="66"/>
      <c r="J314" s="66"/>
      <c r="K314" s="66"/>
      <c r="L314" s="66"/>
      <c r="M314" s="66"/>
      <c r="N314" s="66"/>
      <c r="O314" s="66"/>
      <c r="P314" s="66"/>
      <c r="Q314" s="66"/>
      <c r="R314" s="66"/>
      <c r="S314" s="66"/>
      <c r="T314" s="66"/>
      <c r="U314" s="66"/>
      <c r="V314" s="66"/>
      <c r="W314" s="66"/>
      <c r="X314" s="66"/>
      <c r="Y314" s="66"/>
      <c r="Z314" s="66"/>
      <c r="AA314" s="66"/>
      <c r="AB314" s="66"/>
    </row>
    <row r="315" spans="1:28">
      <c r="A315" s="66"/>
      <c r="B315" s="66"/>
      <c r="C315" s="66"/>
      <c r="D315" s="66"/>
      <c r="E315" s="66"/>
      <c r="F315" s="66"/>
      <c r="G315" s="66"/>
      <c r="H315" s="66"/>
      <c r="I315" s="66"/>
      <c r="J315" s="66"/>
      <c r="K315" s="66"/>
      <c r="L315" s="66"/>
      <c r="M315" s="66"/>
      <c r="N315" s="66"/>
      <c r="O315" s="66"/>
      <c r="P315" s="66"/>
      <c r="Q315" s="66"/>
      <c r="R315" s="66"/>
      <c r="S315" s="66"/>
      <c r="T315" s="66"/>
      <c r="U315" s="66"/>
      <c r="V315" s="66"/>
      <c r="W315" s="66"/>
      <c r="X315" s="66"/>
      <c r="Y315" s="66"/>
      <c r="Z315" s="66"/>
      <c r="AA315" s="66"/>
      <c r="AB315" s="66"/>
    </row>
    <row r="316" spans="1:28">
      <c r="A316" s="66"/>
      <c r="B316" s="66"/>
      <c r="C316" s="66"/>
      <c r="D316" s="66"/>
      <c r="E316" s="66"/>
      <c r="F316" s="66"/>
      <c r="G316" s="66"/>
      <c r="H316" s="66"/>
      <c r="I316" s="66"/>
      <c r="J316" s="66"/>
      <c r="K316" s="66"/>
      <c r="L316" s="66"/>
      <c r="M316" s="66"/>
      <c r="N316" s="66"/>
      <c r="O316" s="66"/>
      <c r="P316" s="66"/>
      <c r="Q316" s="66"/>
      <c r="R316" s="66"/>
      <c r="S316" s="66"/>
      <c r="T316" s="66"/>
      <c r="U316" s="66"/>
      <c r="V316" s="66"/>
      <c r="W316" s="66"/>
      <c r="X316" s="66"/>
      <c r="Y316" s="66"/>
      <c r="Z316" s="66"/>
      <c r="AA316" s="66"/>
      <c r="AB316" s="66"/>
    </row>
    <row r="317" spans="1:28">
      <c r="A317" s="66"/>
      <c r="B317" s="66"/>
      <c r="C317" s="66"/>
      <c r="D317" s="66"/>
      <c r="E317" s="66"/>
      <c r="F317" s="66"/>
      <c r="G317" s="66"/>
      <c r="H317" s="66"/>
      <c r="I317" s="66"/>
      <c r="J317" s="66"/>
      <c r="K317" s="66"/>
      <c r="L317" s="66"/>
      <c r="M317" s="66"/>
      <c r="N317" s="66"/>
      <c r="O317" s="66"/>
      <c r="P317" s="66"/>
      <c r="Q317" s="66"/>
      <c r="R317" s="66"/>
      <c r="S317" s="66"/>
      <c r="T317" s="66"/>
      <c r="U317" s="66"/>
      <c r="V317" s="66"/>
      <c r="W317" s="66"/>
      <c r="X317" s="66"/>
      <c r="Y317" s="66"/>
      <c r="Z317" s="66"/>
      <c r="AA317" s="66"/>
      <c r="AB317" s="66"/>
    </row>
    <row r="318" spans="1:28">
      <c r="A318" s="66"/>
      <c r="B318" s="66"/>
      <c r="C318" s="66"/>
      <c r="D318" s="66"/>
      <c r="E318" s="66"/>
      <c r="F318" s="66"/>
      <c r="G318" s="66"/>
      <c r="H318" s="66"/>
      <c r="I318" s="66"/>
      <c r="J318" s="66"/>
      <c r="K318" s="66"/>
      <c r="L318" s="66"/>
      <c r="M318" s="66"/>
      <c r="N318" s="66"/>
      <c r="O318" s="66"/>
      <c r="P318" s="66"/>
      <c r="Q318" s="66"/>
      <c r="R318" s="66"/>
      <c r="S318" s="66"/>
      <c r="T318" s="66"/>
      <c r="U318" s="66"/>
      <c r="V318" s="66"/>
      <c r="W318" s="66"/>
      <c r="X318" s="66"/>
      <c r="Y318" s="66"/>
      <c r="Z318" s="66"/>
      <c r="AA318" s="66"/>
      <c r="AB318" s="66"/>
    </row>
    <row r="319" spans="1:28">
      <c r="A319" s="66"/>
      <c r="B319" s="66"/>
      <c r="C319" s="66"/>
      <c r="D319" s="66"/>
      <c r="E319" s="66"/>
      <c r="F319" s="66"/>
      <c r="G319" s="66"/>
      <c r="H319" s="66"/>
      <c r="I319" s="66"/>
      <c r="J319" s="66"/>
      <c r="K319" s="66"/>
      <c r="L319" s="66"/>
      <c r="M319" s="66"/>
      <c r="N319" s="66"/>
      <c r="O319" s="66"/>
      <c r="P319" s="66"/>
      <c r="Q319" s="66"/>
      <c r="R319" s="66"/>
      <c r="S319" s="66"/>
      <c r="T319" s="66"/>
      <c r="U319" s="66"/>
      <c r="V319" s="66"/>
      <c r="W319" s="66"/>
      <c r="X319" s="66"/>
      <c r="Y319" s="66"/>
      <c r="Z319" s="66"/>
      <c r="AA319" s="66"/>
      <c r="AB319" s="66"/>
    </row>
    <row r="320" spans="1:28">
      <c r="A320" s="66"/>
      <c r="B320" s="66"/>
      <c r="C320" s="66"/>
      <c r="D320" s="66"/>
      <c r="E320" s="66"/>
      <c r="F320" s="66"/>
      <c r="G320" s="66"/>
      <c r="H320" s="66"/>
      <c r="I320" s="66"/>
      <c r="J320" s="66"/>
      <c r="K320" s="66"/>
      <c r="L320" s="66"/>
      <c r="M320" s="66"/>
      <c r="N320" s="66"/>
      <c r="O320" s="66"/>
      <c r="P320" s="66"/>
      <c r="Q320" s="66"/>
      <c r="R320" s="66"/>
      <c r="S320" s="66"/>
      <c r="T320" s="66"/>
      <c r="U320" s="66"/>
      <c r="V320" s="66"/>
      <c r="W320" s="66"/>
      <c r="X320" s="66"/>
      <c r="Y320" s="66"/>
      <c r="Z320" s="66"/>
      <c r="AA320" s="66"/>
      <c r="AB320" s="66"/>
    </row>
    <row r="321" spans="1:28">
      <c r="A321" s="66"/>
      <c r="B321" s="66"/>
      <c r="C321" s="66"/>
      <c r="D321" s="66"/>
      <c r="E321" s="66"/>
      <c r="F321" s="66"/>
      <c r="G321" s="66"/>
      <c r="H321" s="66"/>
      <c r="I321" s="66"/>
      <c r="J321" s="66"/>
      <c r="K321" s="66"/>
      <c r="L321" s="66"/>
      <c r="M321" s="66"/>
      <c r="N321" s="66"/>
      <c r="O321" s="66"/>
      <c r="P321" s="66"/>
      <c r="Q321" s="66"/>
      <c r="R321" s="66"/>
      <c r="S321" s="66"/>
      <c r="T321" s="66"/>
      <c r="U321" s="66"/>
      <c r="V321" s="66"/>
      <c r="W321" s="66"/>
      <c r="X321" s="66"/>
      <c r="Y321" s="66"/>
      <c r="Z321" s="66"/>
      <c r="AA321" s="66"/>
      <c r="AB321" s="66"/>
    </row>
    <row r="322" spans="1:28">
      <c r="A322" s="66"/>
      <c r="B322" s="66"/>
      <c r="C322" s="66"/>
      <c r="D322" s="66"/>
      <c r="E322" s="66"/>
      <c r="F322" s="66"/>
      <c r="G322" s="66"/>
      <c r="H322" s="66"/>
      <c r="I322" s="66"/>
      <c r="J322" s="66"/>
      <c r="K322" s="66"/>
      <c r="L322" s="66"/>
      <c r="M322" s="66"/>
      <c r="N322" s="66"/>
      <c r="O322" s="66"/>
      <c r="P322" s="66"/>
      <c r="Q322" s="66"/>
      <c r="R322" s="66"/>
      <c r="S322" s="66"/>
      <c r="T322" s="66"/>
      <c r="U322" s="66"/>
      <c r="V322" s="66"/>
      <c r="W322" s="66"/>
      <c r="X322" s="66"/>
      <c r="Y322" s="66"/>
      <c r="Z322" s="66"/>
      <c r="AA322" s="66"/>
      <c r="AB322" s="66"/>
    </row>
    <row r="323" spans="1:28">
      <c r="A323" s="66"/>
      <c r="B323" s="66"/>
      <c r="C323" s="66"/>
      <c r="D323" s="66"/>
      <c r="E323" s="66"/>
      <c r="F323" s="66"/>
      <c r="G323" s="66"/>
      <c r="H323" s="66"/>
      <c r="I323" s="66"/>
      <c r="J323" s="66"/>
      <c r="K323" s="66"/>
      <c r="L323" s="66"/>
      <c r="M323" s="66"/>
      <c r="N323" s="66"/>
      <c r="O323" s="66"/>
      <c r="P323" s="66"/>
      <c r="Q323" s="66"/>
      <c r="R323" s="66"/>
      <c r="S323" s="66"/>
      <c r="T323" s="66"/>
      <c r="U323" s="66"/>
      <c r="V323" s="66"/>
      <c r="W323" s="66"/>
      <c r="X323" s="66"/>
      <c r="Y323" s="66"/>
      <c r="Z323" s="66"/>
      <c r="AA323" s="66"/>
      <c r="AB323" s="66"/>
    </row>
    <row r="324" spans="1:28">
      <c r="A324" s="66"/>
      <c r="B324" s="66"/>
      <c r="C324" s="66"/>
      <c r="D324" s="66"/>
      <c r="E324" s="66"/>
      <c r="F324" s="66"/>
      <c r="G324" s="66"/>
      <c r="H324" s="66"/>
      <c r="I324" s="66"/>
      <c r="J324" s="66"/>
      <c r="K324" s="66"/>
      <c r="L324" s="66"/>
      <c r="M324" s="66"/>
      <c r="N324" s="66"/>
      <c r="O324" s="66"/>
      <c r="P324" s="66"/>
      <c r="Q324" s="66"/>
      <c r="R324" s="66"/>
      <c r="S324" s="66"/>
      <c r="T324" s="66"/>
      <c r="U324" s="66"/>
      <c r="V324" s="66"/>
      <c r="W324" s="66"/>
      <c r="X324" s="66"/>
      <c r="Y324" s="66"/>
      <c r="Z324" s="66"/>
      <c r="AA324" s="66"/>
      <c r="AB324" s="66"/>
    </row>
    <row r="325" spans="1:28">
      <c r="A325" s="66"/>
      <c r="B325" s="66"/>
      <c r="C325" s="66"/>
      <c r="D325" s="66"/>
      <c r="E325" s="66"/>
      <c r="F325" s="66"/>
      <c r="G325" s="66"/>
      <c r="H325" s="66"/>
      <c r="I325" s="66"/>
      <c r="J325" s="66"/>
      <c r="K325" s="66"/>
      <c r="L325" s="66"/>
      <c r="M325" s="66"/>
      <c r="N325" s="66"/>
      <c r="O325" s="66"/>
      <c r="P325" s="66"/>
      <c r="Q325" s="66"/>
      <c r="R325" s="66"/>
      <c r="S325" s="66"/>
      <c r="T325" s="66"/>
      <c r="U325" s="66"/>
      <c r="V325" s="66"/>
      <c r="W325" s="66"/>
      <c r="X325" s="66"/>
      <c r="Y325" s="66"/>
      <c r="Z325" s="66"/>
      <c r="AA325" s="66"/>
      <c r="AB325" s="66"/>
    </row>
    <row r="326" spans="1:28">
      <c r="A326" s="66"/>
      <c r="B326" s="66"/>
      <c r="C326" s="66"/>
      <c r="D326" s="66"/>
      <c r="E326" s="66"/>
      <c r="F326" s="66"/>
      <c r="G326" s="66"/>
      <c r="H326" s="66"/>
      <c r="I326" s="66"/>
      <c r="J326" s="66"/>
      <c r="K326" s="66"/>
      <c r="L326" s="66"/>
      <c r="M326" s="66"/>
      <c r="N326" s="66"/>
      <c r="O326" s="66"/>
      <c r="P326" s="66"/>
      <c r="Q326" s="66"/>
      <c r="R326" s="66"/>
      <c r="S326" s="66"/>
      <c r="T326" s="66"/>
      <c r="U326" s="66"/>
      <c r="V326" s="66"/>
      <c r="W326" s="66"/>
      <c r="X326" s="66"/>
      <c r="Y326" s="66"/>
      <c r="Z326" s="66"/>
      <c r="AA326" s="66"/>
      <c r="AB326" s="66"/>
    </row>
    <row r="327" spans="1:28">
      <c r="A327" s="66"/>
      <c r="B327" s="66"/>
      <c r="C327" s="66"/>
      <c r="D327" s="66"/>
      <c r="E327" s="66"/>
      <c r="F327" s="66"/>
      <c r="G327" s="66"/>
      <c r="H327" s="66"/>
      <c r="I327" s="66"/>
      <c r="J327" s="66"/>
      <c r="K327" s="66"/>
      <c r="L327" s="66"/>
      <c r="M327" s="66"/>
      <c r="N327" s="66"/>
      <c r="O327" s="66"/>
      <c r="P327" s="66"/>
      <c r="Q327" s="66"/>
      <c r="R327" s="66"/>
      <c r="S327" s="66"/>
      <c r="T327" s="66"/>
      <c r="U327" s="66"/>
      <c r="V327" s="66"/>
      <c r="W327" s="66"/>
      <c r="X327" s="66"/>
      <c r="Y327" s="66"/>
      <c r="Z327" s="66"/>
      <c r="AA327" s="66"/>
      <c r="AB327" s="66"/>
    </row>
    <row r="328" spans="1:28">
      <c r="A328" s="66"/>
      <c r="B328" s="66"/>
      <c r="C328" s="66"/>
      <c r="D328" s="66"/>
      <c r="E328" s="66"/>
      <c r="F328" s="66"/>
      <c r="G328" s="66"/>
      <c r="H328" s="66"/>
      <c r="I328" s="66"/>
      <c r="J328" s="66"/>
      <c r="K328" s="66"/>
      <c r="L328" s="66"/>
      <c r="M328" s="66"/>
      <c r="N328" s="66"/>
      <c r="O328" s="66"/>
      <c r="P328" s="66"/>
      <c r="Q328" s="66"/>
      <c r="R328" s="66"/>
      <c r="S328" s="66"/>
      <c r="T328" s="66"/>
      <c r="U328" s="66"/>
      <c r="V328" s="66"/>
      <c r="W328" s="66"/>
      <c r="X328" s="66"/>
      <c r="Y328" s="66"/>
      <c r="Z328" s="66"/>
      <c r="AA328" s="66"/>
      <c r="AB328" s="66"/>
    </row>
    <row r="329" spans="1:28">
      <c r="A329" s="66"/>
      <c r="B329" s="66"/>
      <c r="C329" s="66"/>
      <c r="D329" s="66"/>
      <c r="E329" s="66"/>
      <c r="F329" s="66"/>
      <c r="G329" s="66"/>
      <c r="H329" s="66"/>
      <c r="I329" s="66"/>
      <c r="J329" s="66"/>
      <c r="K329" s="66"/>
      <c r="L329" s="66"/>
      <c r="M329" s="66"/>
      <c r="N329" s="66"/>
      <c r="O329" s="66"/>
      <c r="P329" s="66"/>
      <c r="Q329" s="66"/>
      <c r="R329" s="66"/>
      <c r="S329" s="66"/>
      <c r="T329" s="66"/>
      <c r="U329" s="66"/>
      <c r="V329" s="66"/>
      <c r="W329" s="66"/>
      <c r="X329" s="66"/>
      <c r="Y329" s="66"/>
      <c r="Z329" s="66"/>
      <c r="AA329" s="66"/>
      <c r="AB329" s="66"/>
    </row>
    <row r="330" spans="1:28">
      <c r="A330" s="66"/>
      <c r="B330" s="66"/>
      <c r="C330" s="66"/>
      <c r="D330" s="66"/>
      <c r="E330" s="66"/>
      <c r="F330" s="66"/>
      <c r="G330" s="66"/>
      <c r="H330" s="66"/>
      <c r="I330" s="66"/>
      <c r="J330" s="66"/>
      <c r="K330" s="66"/>
      <c r="L330" s="66"/>
      <c r="M330" s="66"/>
      <c r="N330" s="66"/>
      <c r="O330" s="66"/>
      <c r="P330" s="66"/>
      <c r="Q330" s="66"/>
      <c r="R330" s="66"/>
      <c r="S330" s="66"/>
      <c r="T330" s="66"/>
      <c r="U330" s="66"/>
      <c r="V330" s="66"/>
      <c r="W330" s="66"/>
      <c r="X330" s="66"/>
      <c r="Y330" s="66"/>
      <c r="Z330" s="66"/>
      <c r="AA330" s="66"/>
      <c r="AB330" s="66"/>
    </row>
    <row r="331" spans="1:28">
      <c r="A331" s="66"/>
      <c r="B331" s="66"/>
      <c r="C331" s="66"/>
      <c r="D331" s="66"/>
      <c r="E331" s="66"/>
      <c r="F331" s="66"/>
      <c r="G331" s="66"/>
      <c r="H331" s="66"/>
      <c r="I331" s="66"/>
      <c r="J331" s="66"/>
      <c r="K331" s="66"/>
      <c r="L331" s="66"/>
      <c r="M331" s="66"/>
      <c r="N331" s="66"/>
      <c r="O331" s="66"/>
      <c r="P331" s="66"/>
      <c r="Q331" s="66"/>
      <c r="R331" s="66"/>
      <c r="S331" s="66"/>
      <c r="T331" s="66"/>
      <c r="U331" s="66"/>
      <c r="V331" s="66"/>
      <c r="W331" s="66"/>
      <c r="X331" s="66"/>
      <c r="Y331" s="66"/>
      <c r="Z331" s="66"/>
      <c r="AA331" s="66"/>
      <c r="AB331" s="66"/>
    </row>
    <row r="332" spans="1:28">
      <c r="A332" s="66"/>
      <c r="B332" s="66"/>
      <c r="C332" s="66"/>
      <c r="D332" s="66"/>
      <c r="E332" s="66"/>
      <c r="F332" s="66"/>
      <c r="G332" s="66"/>
      <c r="H332" s="66"/>
      <c r="I332" s="66"/>
      <c r="J332" s="66"/>
      <c r="K332" s="66"/>
      <c r="L332" s="66"/>
      <c r="M332" s="66"/>
      <c r="N332" s="66"/>
      <c r="O332" s="66"/>
      <c r="P332" s="66"/>
      <c r="Q332" s="66"/>
      <c r="R332" s="66"/>
      <c r="S332" s="66"/>
      <c r="T332" s="66"/>
      <c r="U332" s="66"/>
      <c r="V332" s="66"/>
      <c r="W332" s="66"/>
      <c r="X332" s="66"/>
      <c r="Y332" s="66"/>
      <c r="Z332" s="66"/>
      <c r="AA332" s="66"/>
      <c r="AB332" s="66"/>
    </row>
    <row r="333" spans="1:28">
      <c r="A333" s="66"/>
      <c r="B333" s="66"/>
      <c r="C333" s="66"/>
      <c r="D333" s="66"/>
      <c r="E333" s="66"/>
      <c r="F333" s="66"/>
      <c r="G333" s="66"/>
      <c r="H333" s="66"/>
      <c r="I333" s="66"/>
      <c r="J333" s="66"/>
      <c r="K333" s="66"/>
      <c r="L333" s="66"/>
      <c r="M333" s="66"/>
      <c r="N333" s="66"/>
      <c r="O333" s="66"/>
      <c r="P333" s="66"/>
      <c r="Q333" s="66"/>
      <c r="R333" s="66"/>
      <c r="S333" s="66"/>
      <c r="T333" s="66"/>
      <c r="U333" s="66"/>
      <c r="V333" s="66"/>
      <c r="W333" s="66"/>
      <c r="X333" s="66"/>
      <c r="Y333" s="66"/>
      <c r="Z333" s="66"/>
      <c r="AA333" s="66"/>
      <c r="AB333" s="66"/>
    </row>
    <row r="334" spans="1:28">
      <c r="A334" s="66"/>
      <c r="B334" s="66"/>
      <c r="C334" s="66"/>
      <c r="D334" s="66"/>
      <c r="E334" s="66"/>
      <c r="F334" s="66"/>
      <c r="G334" s="66"/>
      <c r="H334" s="66"/>
      <c r="I334" s="66"/>
      <c r="J334" s="66"/>
      <c r="K334" s="66"/>
      <c r="L334" s="66"/>
      <c r="M334" s="66"/>
      <c r="N334" s="66"/>
      <c r="O334" s="66"/>
      <c r="P334" s="66"/>
      <c r="Q334" s="66"/>
      <c r="R334" s="66"/>
      <c r="S334" s="66"/>
      <c r="T334" s="66"/>
      <c r="U334" s="66"/>
      <c r="V334" s="66"/>
      <c r="W334" s="66"/>
      <c r="X334" s="66"/>
      <c r="Y334" s="66"/>
      <c r="Z334" s="66"/>
      <c r="AA334" s="66"/>
      <c r="AB334" s="66"/>
    </row>
    <row r="335" spans="1:28">
      <c r="A335" s="66"/>
      <c r="B335" s="66"/>
      <c r="C335" s="66"/>
      <c r="D335" s="66"/>
      <c r="E335" s="66"/>
      <c r="F335" s="66"/>
      <c r="G335" s="66"/>
      <c r="H335" s="66"/>
      <c r="I335" s="66"/>
      <c r="J335" s="66"/>
      <c r="K335" s="66"/>
      <c r="L335" s="66"/>
      <c r="M335" s="66"/>
      <c r="N335" s="66"/>
      <c r="O335" s="66"/>
      <c r="P335" s="66"/>
      <c r="Q335" s="66"/>
      <c r="R335" s="66"/>
      <c r="S335" s="66"/>
      <c r="T335" s="66"/>
      <c r="U335" s="66"/>
      <c r="V335" s="66"/>
      <c r="W335" s="66"/>
      <c r="X335" s="66"/>
      <c r="Y335" s="66"/>
      <c r="Z335" s="66"/>
      <c r="AA335" s="66"/>
      <c r="AB335" s="66"/>
    </row>
    <row r="336" spans="1:28">
      <c r="A336" s="66"/>
      <c r="B336" s="66"/>
      <c r="C336" s="66"/>
      <c r="D336" s="66"/>
      <c r="E336" s="66"/>
      <c r="F336" s="66"/>
      <c r="G336" s="66"/>
      <c r="H336" s="66"/>
      <c r="I336" s="66"/>
      <c r="J336" s="66"/>
      <c r="K336" s="66"/>
      <c r="L336" s="66"/>
      <c r="M336" s="66"/>
      <c r="N336" s="66"/>
      <c r="O336" s="66"/>
      <c r="P336" s="66"/>
      <c r="Q336" s="66"/>
      <c r="R336" s="66"/>
      <c r="S336" s="66"/>
      <c r="T336" s="66"/>
      <c r="U336" s="66"/>
      <c r="V336" s="66"/>
      <c r="W336" s="66"/>
      <c r="X336" s="66"/>
      <c r="Y336" s="66"/>
      <c r="Z336" s="66"/>
      <c r="AA336" s="66"/>
      <c r="AB336" s="66"/>
    </row>
    <row r="337" spans="1:28">
      <c r="A337" s="66"/>
      <c r="B337" s="66"/>
      <c r="C337" s="66"/>
      <c r="D337" s="66"/>
      <c r="E337" s="66"/>
      <c r="F337" s="66"/>
      <c r="G337" s="66"/>
      <c r="H337" s="66"/>
      <c r="I337" s="66"/>
      <c r="J337" s="66"/>
      <c r="K337" s="66"/>
      <c r="L337" s="66"/>
      <c r="M337" s="66"/>
      <c r="N337" s="66"/>
      <c r="O337" s="66"/>
      <c r="P337" s="66"/>
      <c r="Q337" s="66"/>
      <c r="R337" s="66"/>
      <c r="S337" s="66"/>
      <c r="T337" s="66"/>
      <c r="U337" s="66"/>
      <c r="V337" s="66"/>
      <c r="W337" s="66"/>
      <c r="X337" s="66"/>
      <c r="Y337" s="66"/>
      <c r="Z337" s="66"/>
      <c r="AA337" s="66"/>
      <c r="AB337" s="66"/>
    </row>
    <row r="338" spans="1:28">
      <c r="A338" s="66"/>
      <c r="B338" s="66"/>
      <c r="C338" s="66"/>
      <c r="D338" s="66"/>
      <c r="E338" s="66"/>
      <c r="F338" s="66"/>
      <c r="G338" s="66"/>
      <c r="H338" s="66"/>
      <c r="I338" s="66"/>
      <c r="J338" s="66"/>
      <c r="K338" s="66"/>
      <c r="L338" s="66"/>
      <c r="M338" s="66"/>
      <c r="N338" s="66"/>
      <c r="O338" s="66"/>
      <c r="P338" s="66"/>
      <c r="Q338" s="66"/>
      <c r="R338" s="66"/>
      <c r="S338" s="66"/>
      <c r="T338" s="66"/>
      <c r="U338" s="66"/>
      <c r="V338" s="66"/>
      <c r="W338" s="66"/>
      <c r="X338" s="66"/>
      <c r="Y338" s="66"/>
      <c r="Z338" s="66"/>
      <c r="AA338" s="66"/>
      <c r="AB338" s="66"/>
    </row>
    <row r="339" spans="1:28">
      <c r="A339" s="66"/>
      <c r="B339" s="66"/>
      <c r="C339" s="66"/>
      <c r="D339" s="66"/>
      <c r="E339" s="66"/>
      <c r="F339" s="66"/>
      <c r="G339" s="66"/>
      <c r="H339" s="66"/>
      <c r="I339" s="66"/>
      <c r="J339" s="66"/>
      <c r="K339" s="66"/>
      <c r="L339" s="66"/>
      <c r="M339" s="66"/>
      <c r="N339" s="66"/>
      <c r="O339" s="66"/>
      <c r="P339" s="66"/>
      <c r="Q339" s="66"/>
      <c r="R339" s="66"/>
      <c r="S339" s="66"/>
      <c r="T339" s="66"/>
      <c r="U339" s="66"/>
      <c r="V339" s="66"/>
      <c r="W339" s="66"/>
      <c r="X339" s="66"/>
      <c r="Y339" s="66"/>
      <c r="Z339" s="66"/>
      <c r="AA339" s="66"/>
      <c r="AB339" s="66"/>
    </row>
    <row r="340" spans="1:28">
      <c r="A340" s="66"/>
      <c r="B340" s="66"/>
      <c r="C340" s="66"/>
      <c r="D340" s="66"/>
      <c r="E340" s="66"/>
      <c r="F340" s="66"/>
      <c r="G340" s="66"/>
      <c r="H340" s="66"/>
      <c r="I340" s="66"/>
      <c r="J340" s="66"/>
      <c r="K340" s="66"/>
      <c r="L340" s="66"/>
      <c r="M340" s="66"/>
      <c r="N340" s="66"/>
      <c r="O340" s="66"/>
      <c r="P340" s="66"/>
      <c r="Q340" s="66"/>
      <c r="R340" s="66"/>
      <c r="S340" s="66"/>
      <c r="T340" s="66"/>
      <c r="U340" s="66"/>
      <c r="V340" s="66"/>
      <c r="W340" s="66"/>
      <c r="X340" s="66"/>
      <c r="Y340" s="66"/>
      <c r="Z340" s="66"/>
      <c r="AA340" s="66"/>
      <c r="AB340" s="66"/>
    </row>
    <row r="341" spans="1:28">
      <c r="A341" s="66"/>
      <c r="B341" s="66"/>
      <c r="C341" s="66"/>
      <c r="D341" s="66"/>
      <c r="E341" s="66"/>
      <c r="F341" s="66"/>
      <c r="G341" s="66"/>
      <c r="H341" s="66"/>
      <c r="I341" s="66"/>
      <c r="J341" s="66"/>
      <c r="K341" s="66"/>
      <c r="L341" s="66"/>
      <c r="M341" s="66"/>
      <c r="N341" s="66"/>
      <c r="O341" s="66"/>
      <c r="P341" s="66"/>
      <c r="Q341" s="66"/>
      <c r="R341" s="66"/>
      <c r="S341" s="66"/>
      <c r="T341" s="66"/>
      <c r="U341" s="66"/>
      <c r="V341" s="66"/>
      <c r="W341" s="66"/>
      <c r="X341" s="66"/>
      <c r="Y341" s="66"/>
      <c r="Z341" s="66"/>
      <c r="AA341" s="66"/>
      <c r="AB341" s="66"/>
    </row>
    <row r="342" spans="1:28">
      <c r="A342" s="66"/>
      <c r="B342" s="66"/>
      <c r="C342" s="66"/>
      <c r="D342" s="66"/>
      <c r="E342" s="66"/>
      <c r="F342" s="66"/>
      <c r="G342" s="66"/>
      <c r="H342" s="66"/>
      <c r="I342" s="66"/>
      <c r="J342" s="66"/>
      <c r="K342" s="66"/>
      <c r="L342" s="66"/>
      <c r="M342" s="66"/>
      <c r="N342" s="66"/>
      <c r="O342" s="66"/>
      <c r="P342" s="66"/>
      <c r="Q342" s="66"/>
      <c r="R342" s="66"/>
      <c r="S342" s="66"/>
      <c r="T342" s="66"/>
      <c r="U342" s="66"/>
      <c r="V342" s="66"/>
      <c r="W342" s="66"/>
      <c r="X342" s="66"/>
      <c r="Y342" s="66"/>
      <c r="Z342" s="66"/>
      <c r="AA342" s="66"/>
      <c r="AB342" s="66"/>
    </row>
    <row r="343" spans="1:28">
      <c r="A343" s="66"/>
      <c r="B343" s="66"/>
      <c r="C343" s="66"/>
      <c r="D343" s="66"/>
      <c r="E343" s="66"/>
      <c r="F343" s="66"/>
      <c r="G343" s="66"/>
      <c r="H343" s="66"/>
      <c r="I343" s="66"/>
      <c r="J343" s="66"/>
      <c r="K343" s="66"/>
      <c r="L343" s="66"/>
      <c r="M343" s="66"/>
      <c r="N343" s="66"/>
      <c r="O343" s="66"/>
      <c r="P343" s="66"/>
      <c r="Q343" s="66"/>
      <c r="R343" s="66"/>
      <c r="S343" s="66"/>
      <c r="T343" s="66"/>
      <c r="U343" s="66"/>
      <c r="V343" s="66"/>
      <c r="W343" s="66"/>
      <c r="X343" s="66"/>
      <c r="Y343" s="66"/>
      <c r="Z343" s="66"/>
      <c r="AA343" s="66"/>
      <c r="AB343" s="66"/>
    </row>
    <row r="344" spans="1:28">
      <c r="A344" s="66"/>
      <c r="B344" s="66"/>
      <c r="C344" s="66"/>
      <c r="D344" s="66"/>
      <c r="E344" s="66"/>
      <c r="F344" s="66"/>
      <c r="G344" s="66"/>
      <c r="H344" s="66"/>
      <c r="I344" s="66"/>
      <c r="J344" s="66"/>
      <c r="K344" s="66"/>
      <c r="L344" s="66"/>
      <c r="M344" s="66"/>
      <c r="N344" s="66"/>
      <c r="O344" s="66"/>
      <c r="P344" s="66"/>
      <c r="Q344" s="66"/>
      <c r="R344" s="66"/>
      <c r="S344" s="66"/>
      <c r="T344" s="66"/>
      <c r="U344" s="66"/>
      <c r="V344" s="66"/>
      <c r="W344" s="66"/>
      <c r="X344" s="66"/>
      <c r="Y344" s="66"/>
      <c r="Z344" s="66"/>
      <c r="AA344" s="66"/>
      <c r="AB344" s="66"/>
    </row>
    <row r="345" spans="1:28">
      <c r="A345" s="66"/>
      <c r="B345" s="66"/>
      <c r="C345" s="66"/>
      <c r="D345" s="66"/>
      <c r="E345" s="66"/>
      <c r="F345" s="66"/>
      <c r="G345" s="66"/>
      <c r="H345" s="66"/>
      <c r="I345" s="66"/>
      <c r="J345" s="66"/>
      <c r="K345" s="66"/>
      <c r="L345" s="66"/>
      <c r="M345" s="66"/>
      <c r="N345" s="66"/>
      <c r="O345" s="66"/>
      <c r="P345" s="66"/>
      <c r="Q345" s="66"/>
      <c r="R345" s="66"/>
      <c r="S345" s="66"/>
      <c r="T345" s="66"/>
      <c r="U345" s="66"/>
      <c r="V345" s="66"/>
      <c r="W345" s="66"/>
      <c r="X345" s="66"/>
      <c r="Y345" s="66"/>
      <c r="Z345" s="66"/>
      <c r="AA345" s="66"/>
      <c r="AB345" s="66"/>
    </row>
    <row r="346" spans="1:28">
      <c r="A346" s="66"/>
      <c r="B346" s="66"/>
      <c r="C346" s="66"/>
      <c r="D346" s="66"/>
      <c r="E346" s="66"/>
      <c r="F346" s="66"/>
      <c r="G346" s="66"/>
      <c r="H346" s="66"/>
      <c r="I346" s="66"/>
      <c r="J346" s="66"/>
      <c r="K346" s="66"/>
      <c r="L346" s="66"/>
      <c r="M346" s="66"/>
      <c r="N346" s="66"/>
      <c r="O346" s="66"/>
      <c r="P346" s="66"/>
      <c r="Q346" s="66"/>
      <c r="R346" s="66"/>
      <c r="S346" s="66"/>
      <c r="T346" s="66"/>
      <c r="U346" s="66"/>
      <c r="V346" s="66"/>
      <c r="W346" s="66"/>
      <c r="X346" s="66"/>
      <c r="Y346" s="66"/>
      <c r="Z346" s="66"/>
      <c r="AA346" s="66"/>
      <c r="AB346" s="66"/>
    </row>
    <row r="347" spans="1:28">
      <c r="A347" s="66"/>
      <c r="B347" s="66"/>
      <c r="C347" s="66"/>
      <c r="D347" s="66"/>
      <c r="E347" s="66"/>
      <c r="F347" s="66"/>
      <c r="G347" s="66"/>
      <c r="H347" s="66"/>
      <c r="I347" s="66"/>
      <c r="J347" s="66"/>
      <c r="K347" s="66"/>
      <c r="L347" s="66"/>
      <c r="M347" s="66"/>
      <c r="N347" s="66"/>
      <c r="O347" s="66"/>
      <c r="P347" s="66"/>
      <c r="Q347" s="66"/>
      <c r="R347" s="66"/>
      <c r="S347" s="66"/>
      <c r="T347" s="66"/>
      <c r="U347" s="66"/>
      <c r="V347" s="66"/>
      <c r="W347" s="66"/>
      <c r="X347" s="66"/>
      <c r="Y347" s="66"/>
      <c r="Z347" s="66"/>
      <c r="AA347" s="66"/>
      <c r="AB347" s="66"/>
    </row>
    <row r="348" spans="1:28">
      <c r="A348" s="66"/>
      <c r="B348" s="66"/>
      <c r="C348" s="66"/>
      <c r="D348" s="66"/>
      <c r="E348" s="66"/>
      <c r="F348" s="66"/>
      <c r="G348" s="66"/>
      <c r="H348" s="66"/>
      <c r="I348" s="66"/>
      <c r="J348" s="66"/>
      <c r="K348" s="66"/>
      <c r="L348" s="66"/>
      <c r="M348" s="66"/>
      <c r="N348" s="66"/>
      <c r="O348" s="66"/>
      <c r="P348" s="66"/>
      <c r="Q348" s="66"/>
      <c r="R348" s="66"/>
      <c r="S348" s="66"/>
      <c r="T348" s="66"/>
      <c r="U348" s="66"/>
      <c r="V348" s="66"/>
      <c r="W348" s="66"/>
      <c r="X348" s="66"/>
      <c r="Y348" s="66"/>
      <c r="Z348" s="66"/>
      <c r="AA348" s="66"/>
      <c r="AB348" s="66"/>
    </row>
    <row r="349" spans="1:28">
      <c r="A349" s="66"/>
      <c r="B349" s="66"/>
      <c r="C349" s="66"/>
      <c r="D349" s="66"/>
      <c r="E349" s="66"/>
      <c r="F349" s="66"/>
      <c r="G349" s="66"/>
      <c r="H349" s="66"/>
      <c r="I349" s="66"/>
      <c r="J349" s="66"/>
      <c r="K349" s="66"/>
      <c r="L349" s="66"/>
      <c r="M349" s="66"/>
      <c r="N349" s="66"/>
      <c r="O349" s="66"/>
      <c r="P349" s="66"/>
      <c r="Q349" s="66"/>
      <c r="R349" s="66"/>
      <c r="S349" s="66"/>
      <c r="T349" s="66"/>
      <c r="U349" s="66"/>
      <c r="V349" s="66"/>
      <c r="W349" s="66"/>
      <c r="X349" s="66"/>
      <c r="Y349" s="66"/>
      <c r="Z349" s="66"/>
      <c r="AA349" s="66"/>
      <c r="AB349" s="66"/>
    </row>
    <row r="350" spans="1:28">
      <c r="A350" s="66"/>
      <c r="B350" s="66"/>
      <c r="C350" s="66"/>
      <c r="D350" s="66"/>
      <c r="E350" s="66"/>
      <c r="F350" s="66"/>
      <c r="G350" s="66"/>
      <c r="H350" s="66"/>
      <c r="I350" s="66"/>
      <c r="J350" s="66"/>
      <c r="K350" s="66"/>
      <c r="L350" s="66"/>
      <c r="M350" s="66"/>
      <c r="N350" s="66"/>
      <c r="O350" s="66"/>
      <c r="P350" s="66"/>
      <c r="Q350" s="66"/>
      <c r="R350" s="66"/>
      <c r="S350" s="66"/>
      <c r="T350" s="66"/>
      <c r="U350" s="66"/>
      <c r="V350" s="66"/>
      <c r="W350" s="66"/>
      <c r="X350" s="66"/>
      <c r="Y350" s="66"/>
      <c r="Z350" s="66"/>
      <c r="AA350" s="66"/>
      <c r="AB350" s="66"/>
    </row>
    <row r="351" spans="1:28">
      <c r="A351" s="66"/>
      <c r="B351" s="66"/>
      <c r="C351" s="66"/>
      <c r="D351" s="66"/>
      <c r="E351" s="66"/>
      <c r="F351" s="66"/>
      <c r="G351" s="66"/>
      <c r="H351" s="66"/>
      <c r="I351" s="66"/>
      <c r="J351" s="66"/>
      <c r="K351" s="66"/>
      <c r="L351" s="66"/>
      <c r="M351" s="66"/>
      <c r="N351" s="66"/>
      <c r="O351" s="66"/>
      <c r="P351" s="66"/>
      <c r="Q351" s="66"/>
      <c r="R351" s="66"/>
      <c r="S351" s="66"/>
      <c r="T351" s="66"/>
      <c r="U351" s="66"/>
      <c r="V351" s="66"/>
      <c r="W351" s="66"/>
      <c r="X351" s="66"/>
      <c r="Y351" s="66"/>
      <c r="Z351" s="66"/>
      <c r="AA351" s="66"/>
      <c r="AB351" s="66"/>
    </row>
    <row r="352" spans="1:28">
      <c r="A352" s="66"/>
      <c r="B352" s="66"/>
      <c r="C352" s="66"/>
      <c r="D352" s="66"/>
      <c r="E352" s="66"/>
      <c r="F352" s="66"/>
      <c r="G352" s="66"/>
      <c r="H352" s="66"/>
      <c r="I352" s="66"/>
      <c r="J352" s="66"/>
      <c r="K352" s="66"/>
      <c r="L352" s="66"/>
      <c r="M352" s="66"/>
      <c r="N352" s="66"/>
      <c r="O352" s="66"/>
      <c r="P352" s="66"/>
      <c r="Q352" s="66"/>
      <c r="R352" s="66"/>
      <c r="S352" s="66"/>
      <c r="T352" s="66"/>
      <c r="U352" s="66"/>
      <c r="V352" s="66"/>
      <c r="W352" s="66"/>
      <c r="X352" s="66"/>
      <c r="Y352" s="66"/>
      <c r="Z352" s="66"/>
      <c r="AA352" s="66"/>
      <c r="AB352" s="66"/>
    </row>
    <row r="353" spans="1:28">
      <c r="A353" s="66"/>
      <c r="B353" s="66"/>
      <c r="C353" s="66"/>
      <c r="D353" s="66"/>
      <c r="E353" s="66"/>
      <c r="F353" s="66"/>
      <c r="G353" s="66"/>
      <c r="H353" s="66"/>
      <c r="I353" s="66"/>
      <c r="J353" s="66"/>
      <c r="K353" s="66"/>
      <c r="L353" s="66"/>
      <c r="M353" s="66"/>
      <c r="N353" s="66"/>
      <c r="O353" s="66"/>
      <c r="P353" s="66"/>
      <c r="Q353" s="66"/>
      <c r="R353" s="66"/>
      <c r="S353" s="66"/>
      <c r="T353" s="66"/>
      <c r="U353" s="66"/>
      <c r="V353" s="66"/>
      <c r="W353" s="66"/>
      <c r="X353" s="66"/>
      <c r="Y353" s="66"/>
      <c r="Z353" s="66"/>
      <c r="AA353" s="66"/>
      <c r="AB353" s="66"/>
    </row>
    <row r="354" spans="1:28">
      <c r="A354" s="66"/>
      <c r="B354" s="66"/>
      <c r="C354" s="66"/>
      <c r="D354" s="66"/>
      <c r="E354" s="66"/>
      <c r="F354" s="66"/>
      <c r="G354" s="66"/>
      <c r="H354" s="66"/>
      <c r="I354" s="66"/>
      <c r="J354" s="66"/>
      <c r="K354" s="66"/>
      <c r="L354" s="66"/>
      <c r="M354" s="66"/>
      <c r="N354" s="66"/>
      <c r="O354" s="66"/>
      <c r="P354" s="66"/>
      <c r="Q354" s="66"/>
      <c r="R354" s="66"/>
      <c r="S354" s="66"/>
      <c r="T354" s="66"/>
      <c r="U354" s="66"/>
      <c r="V354" s="66"/>
      <c r="W354" s="66"/>
      <c r="X354" s="66"/>
      <c r="Y354" s="66"/>
      <c r="Z354" s="66"/>
      <c r="AA354" s="66"/>
      <c r="AB354" s="66"/>
    </row>
    <row r="355" spans="1:28">
      <c r="A355" s="66"/>
      <c r="B355" s="66"/>
      <c r="C355" s="66"/>
      <c r="D355" s="66"/>
      <c r="E355" s="66"/>
      <c r="F355" s="66"/>
      <c r="G355" s="66"/>
      <c r="H355" s="66"/>
      <c r="I355" s="66"/>
      <c r="J355" s="66"/>
      <c r="K355" s="66"/>
      <c r="L355" s="66"/>
      <c r="M355" s="66"/>
      <c r="N355" s="66"/>
      <c r="O355" s="66"/>
      <c r="P355" s="66"/>
      <c r="Q355" s="66"/>
      <c r="R355" s="66"/>
      <c r="S355" s="66"/>
      <c r="T355" s="66"/>
      <c r="U355" s="66"/>
      <c r="V355" s="66"/>
      <c r="W355" s="66"/>
      <c r="X355" s="66"/>
      <c r="Y355" s="66"/>
      <c r="Z355" s="66"/>
      <c r="AA355" s="66"/>
      <c r="AB355" s="66"/>
    </row>
    <row r="356" spans="1:28">
      <c r="A356" s="66"/>
      <c r="B356" s="66"/>
      <c r="C356" s="66"/>
      <c r="D356" s="66"/>
      <c r="E356" s="66"/>
      <c r="F356" s="66"/>
      <c r="G356" s="66"/>
      <c r="H356" s="66"/>
      <c r="I356" s="66"/>
      <c r="J356" s="66"/>
      <c r="K356" s="66"/>
      <c r="L356" s="66"/>
      <c r="M356" s="66"/>
      <c r="N356" s="66"/>
      <c r="O356" s="66"/>
      <c r="P356" s="66"/>
      <c r="Q356" s="66"/>
      <c r="R356" s="66"/>
      <c r="S356" s="66"/>
      <c r="T356" s="66"/>
      <c r="U356" s="66"/>
      <c r="V356" s="66"/>
      <c r="W356" s="66"/>
      <c r="X356" s="66"/>
      <c r="Y356" s="66"/>
      <c r="Z356" s="66"/>
      <c r="AA356" s="66"/>
      <c r="AB356" s="66"/>
    </row>
    <row r="357" spans="1:28">
      <c r="A357" s="66"/>
      <c r="B357" s="66"/>
      <c r="C357" s="66"/>
      <c r="D357" s="66"/>
      <c r="E357" s="66"/>
      <c r="F357" s="66"/>
      <c r="G357" s="66"/>
      <c r="H357" s="66"/>
      <c r="I357" s="66"/>
      <c r="J357" s="66"/>
      <c r="K357" s="66"/>
      <c r="L357" s="66"/>
      <c r="M357" s="66"/>
      <c r="N357" s="66"/>
      <c r="O357" s="66"/>
      <c r="P357" s="66"/>
      <c r="Q357" s="66"/>
      <c r="R357" s="66"/>
      <c r="S357" s="66"/>
      <c r="T357" s="66"/>
      <c r="U357" s="66"/>
      <c r="V357" s="66"/>
      <c r="W357" s="66"/>
      <c r="X357" s="66"/>
      <c r="Y357" s="66"/>
      <c r="Z357" s="66"/>
      <c r="AA357" s="66"/>
      <c r="AB357" s="66"/>
    </row>
    <row r="358" spans="1:28">
      <c r="A358" s="66"/>
      <c r="B358" s="66"/>
      <c r="C358" s="66"/>
      <c r="D358" s="66"/>
      <c r="E358" s="66"/>
      <c r="F358" s="66"/>
      <c r="G358" s="66"/>
      <c r="H358" s="66"/>
      <c r="I358" s="66"/>
      <c r="J358" s="66"/>
      <c r="K358" s="66"/>
      <c r="L358" s="66"/>
      <c r="M358" s="66"/>
      <c r="N358" s="66"/>
      <c r="O358" s="66"/>
      <c r="P358" s="66"/>
      <c r="Q358" s="66"/>
      <c r="R358" s="66"/>
      <c r="S358" s="66"/>
      <c r="T358" s="66"/>
      <c r="U358" s="66"/>
      <c r="V358" s="66"/>
      <c r="W358" s="66"/>
      <c r="X358" s="66"/>
      <c r="Y358" s="66"/>
      <c r="Z358" s="66"/>
      <c r="AA358" s="66"/>
      <c r="AB358" s="66"/>
    </row>
    <row r="359" spans="1:28">
      <c r="A359" s="66"/>
      <c r="B359" s="66"/>
      <c r="C359" s="66"/>
      <c r="D359" s="66"/>
      <c r="E359" s="66"/>
      <c r="F359" s="66"/>
      <c r="G359" s="66"/>
      <c r="H359" s="66"/>
      <c r="I359" s="66"/>
      <c r="J359" s="66"/>
      <c r="K359" s="66"/>
      <c r="L359" s="66"/>
      <c r="M359" s="66"/>
      <c r="N359" s="66"/>
      <c r="O359" s="66"/>
      <c r="P359" s="66"/>
      <c r="Q359" s="66"/>
      <c r="R359" s="66"/>
      <c r="S359" s="66"/>
      <c r="T359" s="66"/>
      <c r="U359" s="66"/>
      <c r="V359" s="66"/>
      <c r="W359" s="66"/>
      <c r="X359" s="66"/>
      <c r="Y359" s="66"/>
      <c r="Z359" s="66"/>
      <c r="AA359" s="66"/>
      <c r="AB359" s="66"/>
    </row>
    <row r="360" spans="1:28">
      <c r="A360" s="66"/>
      <c r="B360" s="66"/>
      <c r="C360" s="66"/>
      <c r="D360" s="66"/>
      <c r="E360" s="66"/>
      <c r="F360" s="66"/>
      <c r="G360" s="66"/>
      <c r="H360" s="66"/>
      <c r="I360" s="66"/>
      <c r="J360" s="66"/>
      <c r="K360" s="66"/>
      <c r="L360" s="66"/>
      <c r="M360" s="66"/>
      <c r="N360" s="66"/>
      <c r="O360" s="66"/>
      <c r="P360" s="66"/>
      <c r="Q360" s="66"/>
      <c r="R360" s="66"/>
      <c r="S360" s="66"/>
      <c r="T360" s="66"/>
      <c r="U360" s="66"/>
      <c r="V360" s="66"/>
      <c r="W360" s="66"/>
      <c r="X360" s="66"/>
      <c r="Y360" s="66"/>
      <c r="Z360" s="66"/>
      <c r="AA360" s="66"/>
      <c r="AB360" s="66"/>
    </row>
    <row r="361" spans="1:28">
      <c r="A361" s="66"/>
      <c r="B361" s="66"/>
      <c r="C361" s="66"/>
      <c r="D361" s="66"/>
      <c r="E361" s="66"/>
      <c r="F361" s="66"/>
      <c r="G361" s="66"/>
      <c r="H361" s="66"/>
      <c r="I361" s="66"/>
      <c r="J361" s="66"/>
      <c r="K361" s="66"/>
      <c r="L361" s="66"/>
      <c r="M361" s="66"/>
      <c r="N361" s="66"/>
      <c r="O361" s="66"/>
      <c r="P361" s="66"/>
      <c r="Q361" s="66"/>
      <c r="R361" s="66"/>
      <c r="S361" s="66"/>
      <c r="T361" s="66"/>
      <c r="U361" s="66"/>
      <c r="V361" s="66"/>
      <c r="W361" s="66"/>
      <c r="X361" s="66"/>
      <c r="Y361" s="66"/>
      <c r="Z361" s="66"/>
      <c r="AA361" s="66"/>
      <c r="AB361" s="66"/>
    </row>
    <row r="362" spans="1:28">
      <c r="A362" s="66"/>
      <c r="B362" s="66"/>
      <c r="C362" s="66"/>
      <c r="D362" s="66"/>
      <c r="E362" s="66"/>
      <c r="F362" s="66"/>
      <c r="G362" s="66"/>
      <c r="H362" s="66"/>
      <c r="I362" s="66"/>
      <c r="J362" s="66"/>
      <c r="K362" s="66"/>
      <c r="L362" s="66"/>
      <c r="M362" s="66"/>
      <c r="N362" s="66"/>
      <c r="O362" s="66"/>
      <c r="P362" s="66"/>
      <c r="Q362" s="66"/>
      <c r="R362" s="66"/>
      <c r="S362" s="66"/>
      <c r="T362" s="66"/>
      <c r="U362" s="66"/>
      <c r="V362" s="66"/>
      <c r="W362" s="66"/>
      <c r="X362" s="66"/>
      <c r="Y362" s="66"/>
      <c r="Z362" s="66"/>
      <c r="AA362" s="66"/>
      <c r="AB362" s="66"/>
    </row>
    <row r="363" spans="1:28">
      <c r="A363" s="66"/>
      <c r="B363" s="66"/>
      <c r="C363" s="66"/>
      <c r="D363" s="66"/>
      <c r="E363" s="66"/>
      <c r="F363" s="66"/>
      <c r="G363" s="66"/>
      <c r="H363" s="66"/>
      <c r="I363" s="66"/>
      <c r="J363" s="66"/>
      <c r="K363" s="66"/>
      <c r="L363" s="66"/>
      <c r="M363" s="66"/>
      <c r="N363" s="66"/>
      <c r="O363" s="66"/>
      <c r="P363" s="66"/>
      <c r="Q363" s="66"/>
      <c r="R363" s="66"/>
      <c r="S363" s="66"/>
      <c r="T363" s="66"/>
      <c r="U363" s="66"/>
      <c r="V363" s="66"/>
      <c r="W363" s="66"/>
      <c r="X363" s="66"/>
      <c r="Y363" s="66"/>
      <c r="Z363" s="66"/>
      <c r="AA363" s="66"/>
      <c r="AB363" s="66"/>
    </row>
    <row r="364" spans="1:28">
      <c r="A364" s="66"/>
      <c r="B364" s="66"/>
      <c r="C364" s="66"/>
      <c r="D364" s="66"/>
      <c r="E364" s="66"/>
      <c r="F364" s="66"/>
      <c r="G364" s="66"/>
      <c r="H364" s="66"/>
      <c r="I364" s="66"/>
      <c r="J364" s="66"/>
      <c r="K364" s="66"/>
      <c r="L364" s="66"/>
      <c r="M364" s="66"/>
      <c r="N364" s="66"/>
      <c r="O364" s="66"/>
      <c r="P364" s="66"/>
      <c r="Q364" s="66"/>
      <c r="R364" s="66"/>
      <c r="S364" s="66"/>
      <c r="T364" s="66"/>
      <c r="U364" s="66"/>
      <c r="V364" s="66"/>
      <c r="W364" s="66"/>
      <c r="X364" s="66"/>
      <c r="Y364" s="66"/>
      <c r="Z364" s="66"/>
      <c r="AA364" s="66"/>
      <c r="AB364" s="66"/>
    </row>
    <row r="365" spans="1:28">
      <c r="A365" s="66"/>
      <c r="B365" s="66"/>
      <c r="C365" s="66"/>
      <c r="D365" s="66"/>
      <c r="E365" s="66"/>
      <c r="F365" s="66"/>
      <c r="G365" s="66"/>
      <c r="H365" s="66"/>
      <c r="I365" s="66"/>
      <c r="J365" s="66"/>
      <c r="K365" s="66"/>
      <c r="L365" s="66"/>
      <c r="M365" s="66"/>
      <c r="N365" s="66"/>
      <c r="O365" s="66"/>
      <c r="P365" s="66"/>
      <c r="Q365" s="66"/>
      <c r="R365" s="66"/>
      <c r="S365" s="66"/>
      <c r="T365" s="66"/>
      <c r="U365" s="66"/>
      <c r="V365" s="66"/>
      <c r="W365" s="66"/>
      <c r="X365" s="66"/>
      <c r="Y365" s="66"/>
      <c r="Z365" s="66"/>
      <c r="AA365" s="66"/>
      <c r="AB365" s="66"/>
    </row>
    <row r="366" spans="1:28">
      <c r="A366" s="66"/>
      <c r="B366" s="66"/>
      <c r="C366" s="66"/>
      <c r="D366" s="66"/>
      <c r="E366" s="66"/>
      <c r="F366" s="66"/>
      <c r="G366" s="66"/>
      <c r="H366" s="66"/>
      <c r="I366" s="66"/>
      <c r="J366" s="66"/>
      <c r="K366" s="66"/>
      <c r="L366" s="66"/>
      <c r="M366" s="66"/>
      <c r="N366" s="66"/>
      <c r="O366" s="66"/>
      <c r="P366" s="66"/>
      <c r="Q366" s="66"/>
      <c r="R366" s="66"/>
      <c r="S366" s="66"/>
      <c r="T366" s="66"/>
      <c r="U366" s="66"/>
      <c r="V366" s="66"/>
      <c r="W366" s="66"/>
      <c r="X366" s="66"/>
      <c r="Y366" s="66"/>
      <c r="Z366" s="66"/>
      <c r="AA366" s="66"/>
      <c r="AB366" s="66"/>
    </row>
    <row r="367" spans="1:28">
      <c r="A367" s="66"/>
      <c r="B367" s="66"/>
      <c r="C367" s="66"/>
      <c r="D367" s="66"/>
      <c r="E367" s="66"/>
      <c r="F367" s="66"/>
      <c r="G367" s="66"/>
      <c r="H367" s="66"/>
      <c r="I367" s="66"/>
      <c r="J367" s="66"/>
      <c r="K367" s="66"/>
      <c r="L367" s="66"/>
      <c r="M367" s="66"/>
      <c r="N367" s="66"/>
      <c r="O367" s="66"/>
      <c r="P367" s="66"/>
      <c r="Q367" s="66"/>
      <c r="R367" s="66"/>
      <c r="S367" s="66"/>
      <c r="T367" s="66"/>
      <c r="U367" s="66"/>
      <c r="V367" s="66"/>
      <c r="W367" s="66"/>
      <c r="X367" s="66"/>
      <c r="Y367" s="66"/>
      <c r="Z367" s="66"/>
      <c r="AA367" s="66"/>
      <c r="AB367" s="66"/>
    </row>
    <row r="368" spans="1:28">
      <c r="A368" s="66"/>
      <c r="B368" s="66"/>
      <c r="C368" s="66"/>
      <c r="D368" s="66"/>
      <c r="E368" s="66"/>
      <c r="F368" s="66"/>
      <c r="G368" s="66"/>
      <c r="H368" s="66"/>
      <c r="I368" s="66"/>
      <c r="J368" s="66"/>
      <c r="K368" s="66"/>
      <c r="L368" s="66"/>
      <c r="M368" s="66"/>
      <c r="N368" s="66"/>
      <c r="O368" s="66"/>
      <c r="P368" s="66"/>
      <c r="Q368" s="66"/>
      <c r="R368" s="66"/>
      <c r="S368" s="66"/>
      <c r="T368" s="66"/>
      <c r="U368" s="66"/>
      <c r="V368" s="66"/>
      <c r="W368" s="66"/>
      <c r="X368" s="66"/>
      <c r="Y368" s="66"/>
      <c r="Z368" s="66"/>
      <c r="AA368" s="66"/>
      <c r="AB368" s="66"/>
    </row>
  </sheetData>
  <mergeCells count="2">
    <mergeCell ref="A3:T3"/>
    <mergeCell ref="A4:T4"/>
  </mergeCells>
  <hyperlinks>
    <hyperlink ref="A4" r:id="rId1" xr:uid="{8503AA86-276E-4089-89B9-42A049109B05}"/>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79370-095B-42E4-A077-39790843B171}">
  <sheetPr>
    <tabColor theme="0" tint="-0.249977111117893"/>
    <pageSetUpPr fitToPage="1"/>
  </sheetPr>
  <dimension ref="A1:BP100"/>
  <sheetViews>
    <sheetView showGridLines="0" zoomScaleNormal="100" workbookViewId="0">
      <selection activeCell="H2" sqref="H2"/>
    </sheetView>
  </sheetViews>
  <sheetFormatPr defaultColWidth="8.7109375" defaultRowHeight="15"/>
  <cols>
    <col min="1" max="1" width="5.5703125" style="2" customWidth="1"/>
    <col min="2" max="2" width="76.5703125" style="2" customWidth="1"/>
    <col min="3" max="4" width="15.7109375" style="61" customWidth="1"/>
    <col min="5" max="5" width="10" style="2" customWidth="1"/>
    <col min="6" max="6" width="45.42578125" style="2" customWidth="1"/>
    <col min="7" max="7" width="11.28515625" style="2" customWidth="1"/>
    <col min="8" max="8" width="11.42578125" style="2" customWidth="1"/>
    <col min="9" max="9" width="11.140625" style="2" bestFit="1" customWidth="1"/>
    <col min="10" max="10" width="11.7109375" style="2" customWidth="1"/>
    <col min="11" max="11" width="3.42578125" style="2" customWidth="1"/>
    <col min="12" max="12" width="9.140625" style="2" customWidth="1"/>
    <col min="13" max="19" width="8.7109375" style="2" hidden="1" customWidth="1"/>
    <col min="20" max="21" width="43.85546875" style="2" hidden="1" customWidth="1"/>
    <col min="22" max="22" width="24.42578125" style="2" hidden="1" customWidth="1"/>
    <col min="23" max="38" width="8.7109375" style="2" hidden="1" customWidth="1"/>
    <col min="39" max="42" width="67.28515625" style="2" hidden="1" customWidth="1"/>
    <col min="43" max="45" width="8.7109375" style="2" hidden="1" customWidth="1"/>
    <col min="46" max="48" width="8.7109375" style="2" customWidth="1"/>
    <col min="49" max="16384" width="8.7109375" style="2"/>
  </cols>
  <sheetData>
    <row r="1" spans="1:68" ht="15.75" thickBot="1">
      <c r="A1" s="63"/>
      <c r="B1" s="83"/>
      <c r="C1" s="62"/>
      <c r="D1" s="62"/>
      <c r="E1" s="63"/>
      <c r="F1" s="1" t="str">
        <f>IF(H2="Svenska",T77,U77)</f>
        <v>Information om gjorda val:</v>
      </c>
      <c r="G1" s="1"/>
      <c r="H1" s="1"/>
      <c r="I1" s="63"/>
      <c r="J1" s="63"/>
      <c r="K1" s="63"/>
      <c r="AA1" s="3">
        <v>0.15</v>
      </c>
      <c r="AB1" s="2" t="s">
        <v>17</v>
      </c>
      <c r="AC1" s="2" t="s">
        <v>1</v>
      </c>
      <c r="AT1" s="63"/>
      <c r="AU1" s="63"/>
      <c r="AV1" s="63"/>
      <c r="AW1" s="63"/>
      <c r="AX1" s="63"/>
      <c r="AY1" s="63"/>
      <c r="AZ1" s="63"/>
      <c r="BA1" s="63"/>
      <c r="BB1" s="63"/>
      <c r="BC1" s="63"/>
      <c r="BD1" s="63"/>
      <c r="BE1" s="63"/>
      <c r="BF1" s="63"/>
      <c r="BG1" s="63"/>
      <c r="BH1" s="63"/>
      <c r="BI1" s="63"/>
      <c r="BJ1" s="63"/>
      <c r="BK1" s="63"/>
      <c r="BL1" s="63"/>
      <c r="BM1" s="63"/>
      <c r="BN1" s="63"/>
      <c r="BO1" s="63"/>
      <c r="BP1" s="63"/>
    </row>
    <row r="2" spans="1:68">
      <c r="A2" s="63"/>
      <c r="B2" s="63"/>
      <c r="C2" s="62"/>
      <c r="D2" s="62"/>
      <c r="E2" s="63"/>
      <c r="F2" s="49" t="s">
        <v>67</v>
      </c>
      <c r="G2" s="10"/>
      <c r="H2" s="136" t="s">
        <v>1</v>
      </c>
      <c r="I2" s="84"/>
      <c r="J2" s="63"/>
      <c r="K2" s="63"/>
      <c r="O2" s="2" t="s">
        <v>17</v>
      </c>
      <c r="P2" s="2" t="str">
        <f>Inställningar!I4</f>
        <v>EU25</v>
      </c>
      <c r="T2" s="2" t="s">
        <v>68</v>
      </c>
      <c r="U2" s="2" t="s">
        <v>69</v>
      </c>
      <c r="AA2" s="3">
        <v>0.4</v>
      </c>
      <c r="AB2" s="2" t="s">
        <v>19</v>
      </c>
      <c r="AC2" s="2" t="s">
        <v>3</v>
      </c>
      <c r="AT2" s="63"/>
      <c r="AU2" s="63"/>
      <c r="AV2" s="63"/>
      <c r="AW2" s="63"/>
      <c r="AX2" s="63"/>
      <c r="AY2" s="63"/>
      <c r="AZ2" s="63"/>
      <c r="BA2" s="63"/>
      <c r="BB2" s="63"/>
      <c r="BC2" s="63"/>
      <c r="BD2" s="63"/>
      <c r="BE2" s="63"/>
      <c r="BF2" s="63"/>
      <c r="BG2" s="63"/>
      <c r="BH2" s="63"/>
      <c r="BI2" s="63"/>
      <c r="BJ2" s="63"/>
      <c r="BK2" s="63"/>
      <c r="BL2" s="63"/>
      <c r="BM2" s="63"/>
      <c r="BN2" s="63"/>
      <c r="BO2" s="63"/>
      <c r="BP2" s="63"/>
    </row>
    <row r="3" spans="1:68">
      <c r="A3" s="63"/>
      <c r="B3" s="1" t="s">
        <v>209</v>
      </c>
      <c r="C3" s="62"/>
      <c r="D3" s="62"/>
      <c r="E3" s="63"/>
      <c r="F3" s="50"/>
      <c r="G3" s="1"/>
      <c r="H3" s="184"/>
      <c r="I3" s="84"/>
      <c r="J3" s="63"/>
      <c r="K3" s="63"/>
      <c r="O3" s="2" t="s">
        <v>19</v>
      </c>
      <c r="T3" s="51" t="s">
        <v>70</v>
      </c>
      <c r="U3" s="2" t="s">
        <v>71</v>
      </c>
      <c r="V3" s="2" t="s">
        <v>72</v>
      </c>
      <c r="AR3" s="2" t="s">
        <v>210</v>
      </c>
      <c r="AT3" s="63"/>
      <c r="AU3" s="63"/>
      <c r="AV3" s="63"/>
      <c r="AW3" s="63"/>
      <c r="AX3" s="63"/>
      <c r="AY3" s="63"/>
      <c r="AZ3" s="63"/>
      <c r="BA3" s="63"/>
      <c r="BB3" s="63"/>
      <c r="BC3" s="63"/>
      <c r="BD3" s="63"/>
      <c r="BE3" s="63"/>
      <c r="BF3" s="63"/>
      <c r="BG3" s="63"/>
      <c r="BH3" s="63"/>
      <c r="BI3" s="63"/>
      <c r="BJ3" s="63"/>
      <c r="BK3" s="63"/>
      <c r="BL3" s="63"/>
      <c r="BM3" s="63"/>
      <c r="BN3" s="63"/>
      <c r="BO3" s="63"/>
      <c r="BP3" s="63"/>
    </row>
    <row r="4" spans="1:68" ht="15.75" thickBot="1">
      <c r="A4" s="63"/>
      <c r="B4" s="95" t="s">
        <v>62</v>
      </c>
      <c r="C4" s="62"/>
      <c r="D4" s="62"/>
      <c r="E4" s="63"/>
      <c r="F4" s="52" t="str">
        <f>IF(H2="Svenska",T25,U25)</f>
        <v>Projektkod --------------------------------&gt;</v>
      </c>
      <c r="G4" s="53"/>
      <c r="H4" s="112" t="str">
        <f>IF(B4="Regionalfondprogrammet Övre Norrland 2021-2027",IF(H3="Nej",O7,AA8),AA8)</f>
        <v>D60</v>
      </c>
      <c r="I4" s="63"/>
      <c r="J4" s="63"/>
      <c r="K4" s="63"/>
      <c r="T4" s="2" t="s">
        <v>73</v>
      </c>
      <c r="U4" s="2" t="s">
        <v>74</v>
      </c>
      <c r="AT4" s="63"/>
      <c r="AU4" s="63"/>
      <c r="AV4" s="63"/>
      <c r="AW4" s="63"/>
      <c r="AX4" s="63"/>
      <c r="AY4" s="63"/>
      <c r="AZ4" s="63"/>
      <c r="BA4" s="63"/>
      <c r="BB4" s="63"/>
      <c r="BC4" s="63"/>
      <c r="BD4" s="63"/>
      <c r="BE4" s="63"/>
      <c r="BF4" s="63"/>
      <c r="BG4" s="63"/>
      <c r="BH4" s="63"/>
      <c r="BI4" s="63"/>
      <c r="BJ4" s="63"/>
      <c r="BK4" s="63"/>
      <c r="BL4" s="63"/>
      <c r="BM4" s="63"/>
      <c r="BN4" s="63"/>
      <c r="BO4" s="63"/>
      <c r="BP4" s="63"/>
    </row>
    <row r="5" spans="1:68">
      <c r="A5" s="63"/>
      <c r="B5" s="63"/>
      <c r="C5" s="62"/>
      <c r="D5" s="62"/>
      <c r="E5" s="63"/>
      <c r="F5" s="63"/>
      <c r="G5" s="63"/>
      <c r="H5" s="151"/>
      <c r="I5" s="63"/>
      <c r="J5" s="63"/>
      <c r="K5" s="63"/>
      <c r="T5" s="2" t="s">
        <v>22</v>
      </c>
      <c r="U5" s="2" t="s">
        <v>75</v>
      </c>
      <c r="V5" s="54" t="s">
        <v>76</v>
      </c>
      <c r="W5" s="54" t="s">
        <v>211</v>
      </c>
      <c r="AT5" s="63"/>
      <c r="AU5" s="63"/>
      <c r="AV5" s="63"/>
      <c r="AW5" s="63"/>
      <c r="AX5" s="63"/>
      <c r="AY5" s="63"/>
      <c r="AZ5" s="63"/>
      <c r="BA5" s="63"/>
      <c r="BB5" s="63"/>
      <c r="BC5" s="63"/>
      <c r="BD5" s="63"/>
      <c r="BE5" s="63"/>
      <c r="BF5" s="63"/>
      <c r="BG5" s="63"/>
      <c r="BH5" s="63"/>
      <c r="BI5" s="63"/>
      <c r="BJ5" s="63"/>
      <c r="BK5" s="63"/>
      <c r="BL5" s="63"/>
      <c r="BM5" s="63"/>
      <c r="BN5" s="63"/>
      <c r="BO5" s="63"/>
      <c r="BP5" s="63"/>
    </row>
    <row r="6" spans="1:68" ht="26.25">
      <c r="A6" s="63"/>
      <c r="B6" s="72" t="str">
        <f>IF(H2="Svenska",T30,U30)</f>
        <v>Beräkningsmall för medfinansiering av EU-projekt</v>
      </c>
      <c r="C6" s="62"/>
      <c r="D6" s="62"/>
      <c r="E6" s="63"/>
      <c r="F6" s="132"/>
      <c r="G6" s="63"/>
      <c r="H6" s="63"/>
      <c r="I6" s="63"/>
      <c r="J6" s="63"/>
      <c r="K6" s="63"/>
      <c r="N6" s="2" t="s">
        <v>78</v>
      </c>
      <c r="O6" s="2" t="s">
        <v>79</v>
      </c>
      <c r="P6" s="2" t="s">
        <v>80</v>
      </c>
      <c r="Q6" s="2" t="s">
        <v>81</v>
      </c>
      <c r="T6" s="2" t="s">
        <v>1</v>
      </c>
      <c r="U6" s="2" t="s">
        <v>3</v>
      </c>
      <c r="AT6" s="63"/>
      <c r="AU6" s="63"/>
      <c r="AV6" s="63"/>
      <c r="AW6" s="63"/>
      <c r="AX6" s="63"/>
      <c r="AY6" s="63"/>
      <c r="AZ6" s="63"/>
      <c r="BA6" s="63"/>
      <c r="BB6" s="63"/>
      <c r="BC6" s="63"/>
      <c r="BD6" s="63"/>
      <c r="BE6" s="63"/>
      <c r="BF6" s="63"/>
      <c r="BG6" s="63"/>
      <c r="BH6" s="63"/>
      <c r="BI6" s="63"/>
      <c r="BJ6" s="63"/>
      <c r="BK6" s="63"/>
      <c r="BL6" s="63"/>
      <c r="BM6" s="63"/>
      <c r="BN6" s="63"/>
      <c r="BO6" s="63"/>
      <c r="BP6" s="63"/>
    </row>
    <row r="7" spans="1:68" ht="51.95" customHeight="1">
      <c r="A7" s="63"/>
      <c r="B7" s="204" t="str">
        <f>B4</f>
        <v>Interreg Aurora</v>
      </c>
      <c r="C7" s="205"/>
      <c r="D7" s="205"/>
      <c r="E7" s="205"/>
      <c r="F7" s="205"/>
      <c r="G7" s="205"/>
      <c r="H7" s="205"/>
      <c r="I7" s="205"/>
      <c r="J7" s="205"/>
      <c r="K7" s="205"/>
      <c r="M7" s="2" t="s">
        <v>1</v>
      </c>
      <c r="N7" s="2" t="s">
        <v>19</v>
      </c>
      <c r="O7" s="2" t="s">
        <v>51</v>
      </c>
      <c r="P7" s="4">
        <v>0.25</v>
      </c>
      <c r="Q7" s="4">
        <v>0.05</v>
      </c>
      <c r="T7" s="2" t="s">
        <v>82</v>
      </c>
      <c r="U7" s="2" t="s">
        <v>83</v>
      </c>
      <c r="AA7" s="2" t="s">
        <v>84</v>
      </c>
      <c r="AB7" s="5" t="s">
        <v>21</v>
      </c>
      <c r="AC7" s="6" t="s">
        <v>22</v>
      </c>
      <c r="AD7" s="6" t="s">
        <v>23</v>
      </c>
      <c r="AM7" s="134">
        <v>0.15</v>
      </c>
      <c r="AN7" s="134">
        <v>0.15</v>
      </c>
      <c r="AO7" s="134">
        <v>0.4</v>
      </c>
      <c r="AP7" s="134">
        <v>0.4</v>
      </c>
      <c r="AT7" s="63"/>
      <c r="AU7" s="63"/>
      <c r="AV7" s="63"/>
      <c r="AW7" s="63"/>
      <c r="AX7" s="63"/>
      <c r="AY7" s="63"/>
      <c r="AZ7" s="63"/>
      <c r="BA7" s="63"/>
      <c r="BB7" s="63"/>
      <c r="BC7" s="63"/>
      <c r="BD7" s="63"/>
      <c r="BE7" s="63"/>
      <c r="BF7" s="63"/>
      <c r="BG7" s="63"/>
      <c r="BH7" s="63"/>
      <c r="BI7" s="63"/>
      <c r="BJ7" s="63"/>
      <c r="BK7" s="63"/>
      <c r="BL7" s="63"/>
      <c r="BM7" s="63"/>
      <c r="BN7" s="63"/>
      <c r="BO7" s="63"/>
      <c r="BP7" s="63"/>
    </row>
    <row r="8" spans="1:68" ht="15.95" customHeight="1">
      <c r="A8" s="63"/>
      <c r="B8" s="183"/>
      <c r="C8" s="106"/>
      <c r="D8" s="106"/>
      <c r="E8" s="157"/>
      <c r="F8" s="108" t="str">
        <f>IF(B4="Interreg Aurora","Välj procentsats","")</f>
        <v>Välj procentsats</v>
      </c>
      <c r="G8" s="105">
        <v>0.15</v>
      </c>
      <c r="H8" s="158" t="str">
        <f>IF($G$8=0.4,IF($B$4="Interreg Aurora","","40% regeln går bara att tillämpa för vissa Interreg."),"")</f>
        <v/>
      </c>
      <c r="I8" s="159"/>
      <c r="J8" s="101"/>
      <c r="K8" s="101"/>
      <c r="P8" s="4"/>
      <c r="Q8" s="4"/>
      <c r="AA8" s="2" t="str">
        <f>_xlfn.XLOOKUP(B4,Beräkningsmatris!C:C,Beräkningsmatris!D:D)</f>
        <v>D60</v>
      </c>
      <c r="AB8" s="3">
        <f>_xlfn.XLOOKUP(B4,Beräkningsmatris!C:C,Beräkningsmatris!F:F)</f>
        <v>0.65</v>
      </c>
      <c r="AC8" s="3">
        <f>_xlfn.XLOOKUP(B4,Beräkningsmatris!C:C,Beräkningsmatris!G:G)</f>
        <v>0.15</v>
      </c>
      <c r="AD8" s="3">
        <f>_xlfn.XLOOKUP(B4,Beräkningsmatris!C:C,Beräkningsmatris!H:H)</f>
        <v>0.6</v>
      </c>
      <c r="AE8" s="109">
        <f>_xlfn.XLOOKUP(B4,Beräkningsmatris!C:C,Beräkningsmatris!H:H)</f>
        <v>0.6</v>
      </c>
      <c r="AG8" s="2">
        <f>_xlfn.XLOOKUP(B4,Beräkningsmatris!C:C,Beräkningsmatris!I:I)</f>
        <v>0</v>
      </c>
      <c r="AM8" s="2" t="s">
        <v>212</v>
      </c>
      <c r="AN8" s="2" t="s">
        <v>213</v>
      </c>
      <c r="AO8" s="2" t="s">
        <v>214</v>
      </c>
      <c r="AP8" s="2" t="s">
        <v>213</v>
      </c>
      <c r="AT8" s="63"/>
      <c r="AU8" s="63"/>
      <c r="AV8" s="63"/>
      <c r="AW8" s="63"/>
      <c r="AX8" s="63"/>
      <c r="AY8" s="63"/>
      <c r="AZ8" s="63"/>
      <c r="BA8" s="63"/>
      <c r="BB8" s="63"/>
      <c r="BC8" s="63"/>
      <c r="BD8" s="63"/>
      <c r="BE8" s="63"/>
      <c r="BF8" s="63"/>
      <c r="BG8" s="63"/>
      <c r="BH8" s="63"/>
      <c r="BI8" s="63"/>
      <c r="BJ8" s="63"/>
      <c r="BK8" s="63"/>
      <c r="BL8" s="63"/>
      <c r="BM8" s="63"/>
      <c r="BN8" s="63"/>
      <c r="BO8" s="63"/>
      <c r="BP8" s="63"/>
    </row>
    <row r="9" spans="1:68" ht="15.95" customHeight="1">
      <c r="A9" s="63"/>
      <c r="B9" s="106"/>
      <c r="C9" s="106"/>
      <c r="D9" s="106"/>
      <c r="E9" s="157"/>
      <c r="F9" s="156" t="s">
        <v>27</v>
      </c>
      <c r="G9" s="156" t="str">
        <f>IF($H$2="Svenska",T9,U9)</f>
        <v>15%-regeln</v>
      </c>
      <c r="H9" s="156" t="s">
        <v>29</v>
      </c>
      <c r="I9" s="159"/>
      <c r="J9" s="101"/>
      <c r="K9" s="101"/>
      <c r="P9" s="4"/>
      <c r="Q9" s="4"/>
      <c r="T9" s="2" t="s">
        <v>28</v>
      </c>
      <c r="U9" s="2" t="s">
        <v>215</v>
      </c>
      <c r="AT9" s="63"/>
      <c r="AU9" s="63"/>
      <c r="AV9" s="63"/>
      <c r="AW9" s="63"/>
      <c r="AX9" s="63"/>
      <c r="AY9" s="63"/>
      <c r="AZ9" s="63"/>
      <c r="BA9" s="63"/>
      <c r="BB9" s="63"/>
      <c r="BC9" s="63"/>
      <c r="BD9" s="63"/>
      <c r="BE9" s="63"/>
      <c r="BF9" s="63"/>
      <c r="BG9" s="63"/>
      <c r="BH9" s="63"/>
      <c r="BI9" s="63"/>
      <c r="BJ9" s="63"/>
      <c r="BK9" s="63"/>
      <c r="BL9" s="63"/>
      <c r="BM9" s="63"/>
      <c r="BN9" s="63"/>
      <c r="BO9" s="63"/>
      <c r="BP9" s="63"/>
    </row>
    <row r="10" spans="1:68" ht="15.95" customHeight="1">
      <c r="A10" s="63"/>
      <c r="B10" s="106"/>
      <c r="C10" s="106"/>
      <c r="D10" s="143"/>
      <c r="E10" s="157"/>
      <c r="F10" s="156" t="str">
        <f>IF($H$2="Svenska",T10,U10)</f>
        <v>Faktiska personalkostnader</v>
      </c>
      <c r="G10" s="160">
        <f>D29</f>
        <v>0</v>
      </c>
      <c r="H10" s="161">
        <f>C21</f>
        <v>0</v>
      </c>
      <c r="I10" s="159"/>
      <c r="J10" s="101"/>
      <c r="K10" s="101"/>
      <c r="P10" s="4"/>
      <c r="Q10" s="4"/>
      <c r="T10" s="2" t="s">
        <v>216</v>
      </c>
      <c r="U10" s="2" t="s">
        <v>217</v>
      </c>
      <c r="AT10" s="63"/>
      <c r="AU10" s="63"/>
      <c r="AV10" s="63"/>
      <c r="AW10" s="63"/>
      <c r="AX10" s="63"/>
      <c r="AY10" s="63"/>
      <c r="AZ10" s="63"/>
      <c r="BA10" s="63"/>
      <c r="BB10" s="63"/>
      <c r="BC10" s="63"/>
      <c r="BD10" s="63"/>
      <c r="BE10" s="63"/>
      <c r="BF10" s="63"/>
      <c r="BG10" s="63"/>
      <c r="BH10" s="63"/>
      <c r="BI10" s="63"/>
      <c r="BJ10" s="63"/>
      <c r="BK10" s="63"/>
      <c r="BL10" s="63"/>
      <c r="BM10" s="63"/>
      <c r="BN10" s="63"/>
      <c r="BO10" s="63"/>
      <c r="BP10" s="63"/>
    </row>
    <row r="11" spans="1:68" ht="15.95" customHeight="1">
      <c r="A11" s="63"/>
      <c r="B11" s="106"/>
      <c r="C11" s="106"/>
      <c r="D11" s="143"/>
      <c r="E11" s="157"/>
      <c r="F11" s="156" t="str">
        <f t="shared" ref="F11:F12" si="0">IF($H$2="Svenska",T11,U11)</f>
        <v>Övriga kostnader - Schablon 15%</v>
      </c>
      <c r="G11" s="160">
        <f>G10*0.15</f>
        <v>0</v>
      </c>
      <c r="H11" s="161">
        <f>H10*0.4</f>
        <v>0</v>
      </c>
      <c r="I11" s="162" t="s">
        <v>218</v>
      </c>
      <c r="J11" s="101"/>
      <c r="K11" s="101"/>
      <c r="P11" s="4"/>
      <c r="Q11" s="4"/>
      <c r="T11" s="2" t="str">
        <f>"Övriga kostnader - Schablon "&amp;G8*100&amp;""&amp;"%"</f>
        <v>Övriga kostnader - Schablon 15%</v>
      </c>
      <c r="U11" s="2" t="str">
        <f>"Other costs - Flat rate "&amp;G8*100&amp;""&amp;"%"</f>
        <v>Other costs - Flat rate 15%</v>
      </c>
      <c r="AT11" s="63"/>
      <c r="AU11" s="63"/>
      <c r="AV11" s="63"/>
      <c r="AW11" s="63"/>
      <c r="AX11" s="63"/>
      <c r="AY11" s="63"/>
      <c r="AZ11" s="63"/>
      <c r="BA11" s="63"/>
      <c r="BB11" s="63"/>
      <c r="BC11" s="63"/>
      <c r="BD11" s="63"/>
      <c r="BE11" s="63"/>
      <c r="BF11" s="63"/>
      <c r="BG11" s="63"/>
      <c r="BH11" s="63"/>
      <c r="BI11" s="63"/>
      <c r="BJ11" s="63"/>
      <c r="BK11" s="63"/>
      <c r="BL11" s="63"/>
      <c r="BM11" s="63"/>
      <c r="BN11" s="63"/>
      <c r="BO11" s="63"/>
      <c r="BP11" s="63"/>
    </row>
    <row r="12" spans="1:68" ht="15.95" customHeight="1">
      <c r="A12" s="63"/>
      <c r="B12" s="106"/>
      <c r="C12" s="106"/>
      <c r="D12" s="143"/>
      <c r="E12" s="157"/>
      <c r="F12" s="156" t="str">
        <f t="shared" si="0"/>
        <v>Rese- och boendekostnader schablon 15%</v>
      </c>
      <c r="G12" s="160">
        <f>IF(H12="Ja",G10*0.15,0)</f>
        <v>0</v>
      </c>
      <c r="H12" s="107" t="s">
        <v>17</v>
      </c>
      <c r="I12" s="146"/>
      <c r="J12" s="101"/>
      <c r="K12" s="101"/>
      <c r="P12" s="4"/>
      <c r="Q12" s="4"/>
      <c r="T12" s="2" t="s">
        <v>31</v>
      </c>
      <c r="U12" s="2" t="s">
        <v>219</v>
      </c>
      <c r="AT12" s="63"/>
      <c r="AU12" s="63"/>
      <c r="AV12" s="63"/>
      <c r="AW12" s="63"/>
      <c r="AX12" s="63"/>
      <c r="AY12" s="63"/>
      <c r="AZ12" s="63"/>
      <c r="BA12" s="63"/>
      <c r="BB12" s="63"/>
      <c r="BC12" s="63"/>
      <c r="BD12" s="63"/>
      <c r="BE12" s="63"/>
      <c r="BF12" s="63"/>
      <c r="BG12" s="63"/>
      <c r="BH12" s="63"/>
      <c r="BI12" s="63"/>
      <c r="BJ12" s="63"/>
      <c r="BK12" s="63"/>
      <c r="BL12" s="63"/>
      <c r="BM12" s="63"/>
      <c r="BN12" s="63"/>
      <c r="BO12" s="63"/>
      <c r="BP12" s="63"/>
    </row>
    <row r="13" spans="1:68" ht="15.95" customHeight="1">
      <c r="A13" s="63"/>
      <c r="B13" s="106"/>
      <c r="C13" s="106"/>
      <c r="D13" s="143"/>
      <c r="E13" s="157"/>
      <c r="F13" s="106"/>
      <c r="G13" s="135"/>
      <c r="H13" s="106"/>
      <c r="I13" s="157"/>
      <c r="J13" s="101"/>
      <c r="K13" s="101"/>
      <c r="P13" s="4"/>
      <c r="Q13" s="4"/>
      <c r="AT13" s="63"/>
      <c r="AU13" s="63"/>
      <c r="AV13" s="63"/>
      <c r="AW13" s="63"/>
      <c r="AX13" s="63"/>
      <c r="AY13" s="63"/>
      <c r="AZ13" s="63"/>
      <c r="BA13" s="63"/>
      <c r="BB13" s="63"/>
      <c r="BC13" s="63"/>
      <c r="BD13" s="63"/>
      <c r="BE13" s="63"/>
      <c r="BF13" s="63"/>
      <c r="BG13" s="63"/>
      <c r="BH13" s="63"/>
      <c r="BI13" s="63"/>
      <c r="BJ13" s="63"/>
      <c r="BK13" s="63"/>
      <c r="BL13" s="63"/>
      <c r="BM13" s="63"/>
      <c r="BN13" s="63"/>
      <c r="BO13" s="63"/>
      <c r="BP13" s="63"/>
    </row>
    <row r="14" spans="1:68" ht="15.95" customHeight="1">
      <c r="A14" s="63"/>
      <c r="B14" s="100"/>
      <c r="C14" s="101"/>
      <c r="D14" s="101"/>
      <c r="E14" s="101"/>
      <c r="F14" s="106"/>
      <c r="G14" s="135"/>
      <c r="H14" s="106"/>
      <c r="I14" s="157"/>
      <c r="J14" s="101"/>
      <c r="K14" s="101"/>
      <c r="P14" s="4"/>
      <c r="Q14" s="4"/>
      <c r="AT14" s="63"/>
      <c r="AU14" s="63"/>
      <c r="AV14" s="63"/>
      <c r="AW14" s="63"/>
      <c r="AX14" s="63"/>
      <c r="AY14" s="63"/>
      <c r="AZ14" s="63"/>
      <c r="BA14" s="63"/>
      <c r="BB14" s="63"/>
      <c r="BC14" s="63"/>
      <c r="BD14" s="63"/>
      <c r="BE14" s="63"/>
      <c r="BF14" s="63"/>
      <c r="BG14" s="63"/>
      <c r="BH14" s="63"/>
      <c r="BI14" s="63"/>
      <c r="BJ14" s="63"/>
      <c r="BK14" s="63"/>
      <c r="BL14" s="63"/>
      <c r="BM14" s="63"/>
      <c r="BN14" s="63"/>
      <c r="BO14" s="63"/>
      <c r="BP14" s="63"/>
    </row>
    <row r="15" spans="1:68" ht="15.95" customHeight="1">
      <c r="A15" s="63"/>
      <c r="B15" s="100"/>
      <c r="C15" s="202" t="str">
        <f>IF($H$2="Svenska",'Beräkningsmall HEU'!T99,'Beräkningsmall HEU'!U99)</f>
        <v>All beräkning i denna mall måste ses som ungefärlig och kan aldrig visa exakt behov av medfinansiering.</v>
      </c>
      <c r="D15" s="203"/>
      <c r="E15" s="163"/>
      <c r="F15" s="106"/>
      <c r="G15" s="135"/>
      <c r="H15" s="106"/>
      <c r="I15" s="157"/>
      <c r="J15" s="101"/>
      <c r="K15" s="101"/>
      <c r="P15" s="4"/>
      <c r="Q15" s="4"/>
      <c r="AT15" s="63"/>
      <c r="AU15" s="63"/>
      <c r="AV15" s="63"/>
      <c r="AW15" s="63"/>
      <c r="AX15" s="63"/>
      <c r="AY15" s="63"/>
      <c r="AZ15" s="63"/>
      <c r="BA15" s="63"/>
      <c r="BB15" s="63"/>
      <c r="BC15" s="63"/>
      <c r="BD15" s="63"/>
      <c r="BE15" s="63"/>
      <c r="BF15" s="63"/>
      <c r="BG15" s="63"/>
      <c r="BH15" s="63"/>
      <c r="BI15" s="63"/>
      <c r="BJ15" s="63"/>
      <c r="BK15" s="63"/>
      <c r="BL15" s="63"/>
      <c r="BM15" s="63"/>
      <c r="BN15" s="63"/>
      <c r="BO15" s="63"/>
      <c r="BP15" s="63"/>
    </row>
    <row r="16" spans="1:68" ht="15.95" customHeight="1">
      <c r="A16" s="63"/>
      <c r="B16" s="100"/>
      <c r="C16" s="203"/>
      <c r="D16" s="203"/>
      <c r="E16" s="101"/>
      <c r="F16" s="101"/>
      <c r="G16" s="101"/>
      <c r="H16" s="101"/>
      <c r="I16" s="101"/>
      <c r="J16" s="101"/>
      <c r="K16" s="101"/>
      <c r="P16" s="4"/>
      <c r="Q16" s="4"/>
      <c r="AT16" s="63"/>
      <c r="AU16" s="63"/>
      <c r="AV16" s="63"/>
      <c r="AW16" s="63"/>
      <c r="AX16" s="63"/>
      <c r="AY16" s="63"/>
      <c r="AZ16" s="63"/>
      <c r="BA16" s="63"/>
      <c r="BB16" s="63"/>
      <c r="BC16" s="63"/>
      <c r="BD16" s="63"/>
      <c r="BE16" s="63"/>
      <c r="BF16" s="63"/>
      <c r="BG16" s="63"/>
      <c r="BH16" s="63"/>
      <c r="BI16" s="63"/>
      <c r="BJ16" s="63"/>
      <c r="BK16" s="63"/>
      <c r="BL16" s="63"/>
      <c r="BM16" s="63"/>
      <c r="BN16" s="63"/>
      <c r="BO16" s="63"/>
      <c r="BP16" s="63"/>
    </row>
    <row r="17" spans="1:68" ht="15.75">
      <c r="A17" s="63"/>
      <c r="B17" s="55" t="str">
        <f>IF(H2="Svenska",T31,U31)</f>
        <v>Fyll i rosa rutor med aktuella uppgifter.</v>
      </c>
      <c r="C17" s="203"/>
      <c r="D17" s="203"/>
      <c r="E17" s="63"/>
      <c r="F17" s="1" t="s">
        <v>220</v>
      </c>
      <c r="G17" s="164">
        <f>G8</f>
        <v>0.15</v>
      </c>
      <c r="H17" s="63"/>
      <c r="I17" s="63"/>
      <c r="J17" s="63"/>
      <c r="K17" s="63"/>
      <c r="M17" s="2" t="s">
        <v>3</v>
      </c>
      <c r="O17" s="2" t="s">
        <v>85</v>
      </c>
      <c r="P17" s="4">
        <v>0.2</v>
      </c>
      <c r="Q17" s="4">
        <v>0.2</v>
      </c>
      <c r="T17" s="2" t="s">
        <v>86</v>
      </c>
      <c r="U17" s="2" t="s">
        <v>87</v>
      </c>
      <c r="AT17" s="63"/>
      <c r="AU17" s="63"/>
      <c r="AV17" s="63"/>
      <c r="AW17" s="63"/>
      <c r="AX17" s="63"/>
      <c r="AY17" s="63"/>
      <c r="AZ17" s="63"/>
      <c r="BA17" s="63"/>
      <c r="BB17" s="63"/>
      <c r="BC17" s="63"/>
      <c r="BD17" s="63"/>
      <c r="BE17" s="63"/>
      <c r="BF17" s="63"/>
      <c r="BG17" s="63"/>
      <c r="BH17" s="63"/>
      <c r="BI17" s="63"/>
      <c r="BJ17" s="63"/>
      <c r="BK17" s="63"/>
      <c r="BL17" s="63"/>
      <c r="BM17" s="63"/>
      <c r="BN17" s="63"/>
      <c r="BO17" s="63"/>
      <c r="BP17" s="63"/>
    </row>
    <row r="18" spans="1:68">
      <c r="A18" s="63"/>
      <c r="B18" s="63"/>
      <c r="C18" s="62"/>
      <c r="D18" s="62"/>
      <c r="E18" s="63"/>
      <c r="F18" s="27" t="str">
        <f>IF(H2="Svenska",U5,W5)</f>
        <v>Godkänd OH-nivå på direkt lön</v>
      </c>
      <c r="G18" s="115">
        <f>IF(H5="Ja",D11,AC8)</f>
        <v>0.15</v>
      </c>
      <c r="H18" s="63"/>
      <c r="I18" s="63"/>
      <c r="J18" s="63"/>
      <c r="K18" s="63"/>
      <c r="N18" s="2" t="s">
        <v>17</v>
      </c>
      <c r="O18" s="2" t="s">
        <v>50</v>
      </c>
      <c r="P18" s="4">
        <v>0.25</v>
      </c>
      <c r="Q18" s="4">
        <v>0.4</v>
      </c>
      <c r="T18" s="2" t="s">
        <v>88</v>
      </c>
      <c r="U18" s="2" t="s">
        <v>89</v>
      </c>
      <c r="AT18" s="63"/>
      <c r="AU18" s="63"/>
      <c r="AV18" s="63"/>
      <c r="AW18" s="63"/>
      <c r="AX18" s="63"/>
      <c r="AY18" s="63"/>
      <c r="AZ18" s="63"/>
      <c r="BA18" s="63"/>
      <c r="BB18" s="63"/>
      <c r="BC18" s="63"/>
      <c r="BD18" s="63"/>
      <c r="BE18" s="63"/>
      <c r="BF18" s="63"/>
      <c r="BG18" s="63"/>
      <c r="BH18" s="63"/>
      <c r="BI18" s="63"/>
      <c r="BJ18" s="63"/>
      <c r="BK18" s="63"/>
      <c r="BL18" s="63"/>
      <c r="BM18" s="63"/>
      <c r="BN18" s="63"/>
      <c r="BO18" s="63"/>
      <c r="BP18" s="63"/>
    </row>
    <row r="19" spans="1:68" ht="15.75" thickBot="1">
      <c r="A19" s="63"/>
      <c r="B19" s="63"/>
      <c r="C19" s="62"/>
      <c r="D19" s="62"/>
      <c r="E19" s="63"/>
      <c r="F19" s="27" t="str">
        <f>IF(H2="Svenska",T36,U36)</f>
        <v>Umu:s ersättningsnivå för medfinansiering</v>
      </c>
      <c r="G19" s="115">
        <f>IF(H5="Ja",D12,IF(B4&lt;&gt;"Regionalfondprogrammet Övre Norrland 2021-2027",AD8,IF(H3="Ja",AD8,AG8)))</f>
        <v>0.6</v>
      </c>
      <c r="H19" s="63"/>
      <c r="I19" s="63"/>
      <c r="J19" s="63"/>
      <c r="K19" s="63"/>
      <c r="O19" s="2" t="s">
        <v>63</v>
      </c>
      <c r="P19" s="4">
        <v>0.15</v>
      </c>
      <c r="Q19" s="4">
        <v>0.6</v>
      </c>
      <c r="T19" s="2" t="s">
        <v>90</v>
      </c>
      <c r="U19" s="2" t="s">
        <v>91</v>
      </c>
      <c r="AT19" s="63"/>
      <c r="AU19" s="63"/>
      <c r="AV19" s="63"/>
      <c r="AW19" s="63"/>
      <c r="AX19" s="63"/>
      <c r="AY19" s="63"/>
      <c r="AZ19" s="63"/>
      <c r="BA19" s="63"/>
      <c r="BB19" s="63"/>
      <c r="BC19" s="63"/>
      <c r="BD19" s="63"/>
      <c r="BE19" s="63"/>
      <c r="BF19" s="63"/>
      <c r="BG19" s="63"/>
      <c r="BH19" s="63"/>
      <c r="BI19" s="63"/>
      <c r="BJ19" s="63"/>
      <c r="BK19" s="63"/>
      <c r="BL19" s="63"/>
      <c r="BM19" s="63"/>
      <c r="BN19" s="63"/>
      <c r="BO19" s="63"/>
      <c r="BP19" s="63"/>
    </row>
    <row r="20" spans="1:68">
      <c r="A20" s="63"/>
      <c r="B20" s="63"/>
      <c r="C20" s="24" t="str">
        <f>IF(H2="Svenska",T46,U46)</f>
        <v>Intäkt, tkr</v>
      </c>
      <c r="D20" s="24" t="str">
        <f>IF(H2="Svenska",T47,U47)</f>
        <v>Kostnad, tkr</v>
      </c>
      <c r="E20" s="63"/>
      <c r="F20" s="27" t="str">
        <f>IF(H2="Svenska",T37,U37)</f>
        <v>Umu:s medfinansieringsnivå för UGEM</v>
      </c>
      <c r="G20" s="116">
        <f>G22</f>
        <v>0</v>
      </c>
      <c r="H20" s="65" t="str">
        <f>IF(H2="Svenska",T7,U7)</f>
        <v>Belopp</v>
      </c>
      <c r="I20" s="65" t="str">
        <f>IF(H2="Svenska",T17,U17)</f>
        <v>Procent</v>
      </c>
      <c r="J20" s="63"/>
      <c r="K20" s="63"/>
      <c r="O20" s="2" t="s">
        <v>54</v>
      </c>
      <c r="P20" s="4">
        <v>0.08</v>
      </c>
      <c r="Q20" s="4">
        <v>1.04</v>
      </c>
      <c r="T20" s="2" t="s">
        <v>92</v>
      </c>
      <c r="U20" s="2" t="s">
        <v>93</v>
      </c>
      <c r="AT20" s="63"/>
      <c r="AU20" s="63"/>
      <c r="AV20" s="63"/>
      <c r="AW20" s="63"/>
      <c r="AX20" s="63"/>
      <c r="AY20" s="63"/>
      <c r="AZ20" s="63"/>
      <c r="BA20" s="63"/>
      <c r="BB20" s="63"/>
      <c r="BC20" s="63"/>
      <c r="BD20" s="63"/>
      <c r="BE20" s="63"/>
      <c r="BF20" s="63"/>
      <c r="BG20" s="63"/>
      <c r="BH20" s="63"/>
      <c r="BI20" s="63"/>
      <c r="BJ20" s="63"/>
      <c r="BK20" s="63"/>
      <c r="BL20" s="63"/>
      <c r="BM20" s="63"/>
      <c r="BN20" s="63"/>
      <c r="BO20" s="63"/>
      <c r="BP20" s="63"/>
    </row>
    <row r="21" spans="1:68" ht="15.75" thickBot="1">
      <c r="A21" s="63"/>
      <c r="B21" s="27" t="str">
        <f>IF($H$2="Svenska",IF($G$8=0.15,AM21,AO21),IF($G$8=0.15,AN21,AP21))</f>
        <v>Personalkostnader i projektbudget</v>
      </c>
      <c r="C21" s="28"/>
      <c r="D21" s="29"/>
      <c r="E21" s="63"/>
      <c r="F21" s="27" t="str">
        <f>IF(H2="Svenska",T38,U38)</f>
        <v>Institutionens lokalkostnadsnivå</v>
      </c>
      <c r="G21" s="118">
        <f>IF(H21&gt;0,H21/(D29+D30),IF(H21=0,I21,H21))</f>
        <v>0</v>
      </c>
      <c r="H21" s="56">
        <v>0</v>
      </c>
      <c r="I21" s="57">
        <v>0</v>
      </c>
      <c r="J21" s="63"/>
      <c r="K21" s="63"/>
      <c r="O21" s="2" t="s">
        <v>57</v>
      </c>
      <c r="P21" s="4">
        <v>7.0000000000000007E-2</v>
      </c>
      <c r="Q21" s="4">
        <v>0.7</v>
      </c>
      <c r="AM21" s="2" t="s">
        <v>221</v>
      </c>
      <c r="AN21" s="2" t="s">
        <v>222</v>
      </c>
      <c r="AO21" s="2" t="str">
        <f>AM21</f>
        <v>Personalkostnader i projektbudget</v>
      </c>
      <c r="AP21" s="2" t="s">
        <v>222</v>
      </c>
      <c r="AT21" s="63"/>
      <c r="AU21" s="63"/>
      <c r="AV21" s="63"/>
      <c r="AW21" s="63"/>
      <c r="AX21" s="63"/>
      <c r="AY21" s="63"/>
      <c r="AZ21" s="63"/>
      <c r="BA21" s="63"/>
      <c r="BB21" s="63"/>
      <c r="BC21" s="63"/>
      <c r="BD21" s="63"/>
      <c r="BE21" s="63"/>
      <c r="BF21" s="63"/>
      <c r="BG21" s="63"/>
      <c r="BH21" s="63"/>
      <c r="BI21" s="63"/>
      <c r="BJ21" s="63"/>
      <c r="BK21" s="63"/>
      <c r="BL21" s="63"/>
      <c r="BM21" s="63"/>
      <c r="BN21" s="63"/>
      <c r="BO21" s="63"/>
      <c r="BP21" s="63"/>
    </row>
    <row r="22" spans="1:68" ht="15.75" thickBot="1">
      <c r="A22" s="63"/>
      <c r="B22" s="27" t="str">
        <f>IF($H$2="Svenska",IF($G$8=0.15,AM22,AO22),IF($G$8=0.15,AN22,AP22))</f>
        <v>Indirekta kostnader för administration och kontor 15%</v>
      </c>
      <c r="C22" s="117">
        <f>C21*(G8)</f>
        <v>0</v>
      </c>
      <c r="D22" s="29"/>
      <c r="E22" s="119"/>
      <c r="F22" s="27" t="str">
        <f>IF(H2="Svenska",T39,U39)</f>
        <v>Institutionens procentpåslag för UGEM</v>
      </c>
      <c r="G22" s="188">
        <v>0</v>
      </c>
      <c r="H22" s="206">
        <f>SUM(G22:G24)</f>
        <v>0</v>
      </c>
      <c r="I22" s="63"/>
      <c r="J22" s="63"/>
      <c r="K22" s="63"/>
      <c r="O22" s="2" t="s">
        <v>94</v>
      </c>
      <c r="T22" s="2" t="s">
        <v>1</v>
      </c>
      <c r="U22" s="2" t="s">
        <v>3</v>
      </c>
      <c r="AA22" s="2" t="s">
        <v>223</v>
      </c>
      <c r="AM22" s="2" t="str">
        <f>"Indirekta kostnader för administration och kontor 15%"</f>
        <v>Indirekta kostnader för administration och kontor 15%</v>
      </c>
      <c r="AN22" s="2" t="str">
        <f>"Office and administrative expenditure costs"&amp;" "&amp;G8*100&amp;" %"</f>
        <v>Office and administrative expenditure costs 15 %</v>
      </c>
      <c r="AO22" s="2" t="str">
        <f>"Övriga kostnader 40%"</f>
        <v>Övriga kostnader 40%</v>
      </c>
      <c r="AP22" s="2" t="str">
        <f>"Other costs"&amp;" "&amp;G8*100&amp;" %"</f>
        <v>Other costs 15 %</v>
      </c>
      <c r="AT22" s="63"/>
      <c r="AU22" s="63"/>
      <c r="AV22" s="63"/>
      <c r="AW22" s="63"/>
      <c r="AX22" s="63"/>
      <c r="AY22" s="63"/>
      <c r="AZ22" s="63"/>
      <c r="BA22" s="63"/>
      <c r="BB22" s="63"/>
      <c r="BC22" s="63"/>
      <c r="BD22" s="63"/>
      <c r="BE22" s="63"/>
      <c r="BF22" s="63"/>
      <c r="BG22" s="63"/>
      <c r="BH22" s="63"/>
      <c r="BI22" s="63"/>
      <c r="BJ22" s="63"/>
      <c r="BK22" s="63"/>
      <c r="BL22" s="63"/>
      <c r="BM22" s="63"/>
      <c r="BN22" s="63"/>
      <c r="BO22" s="63"/>
      <c r="BP22" s="63"/>
    </row>
    <row r="23" spans="1:68">
      <c r="A23" s="63"/>
      <c r="B23" s="27" t="str">
        <f>IF($H$2="Svenska",IF($G$8=0.15,AM24,AO24),IF($G$8=0.15,AN24,AP24))</f>
        <v>Resor och uppehälle i projektbudget 15%</v>
      </c>
      <c r="C23" s="117">
        <f>IF(G8=0.15,IF(H12="Ja",G12,I12),0)</f>
        <v>0</v>
      </c>
      <c r="D23" s="29"/>
      <c r="E23" s="63"/>
      <c r="F23" s="27" t="str">
        <f>IF(H2="Svenska",T40,U40)</f>
        <v>Institutionens procentpåslag för FGEM</v>
      </c>
      <c r="G23" s="131">
        <v>0</v>
      </c>
      <c r="H23" s="207"/>
      <c r="I23" s="63"/>
      <c r="J23" s="63"/>
      <c r="K23" s="63"/>
      <c r="T23" s="7" t="s">
        <v>24</v>
      </c>
      <c r="U23" s="7" t="s">
        <v>24</v>
      </c>
      <c r="AM23" s="2" t="s">
        <v>224</v>
      </c>
      <c r="AN23" s="2" t="s">
        <v>225</v>
      </c>
      <c r="AP23" s="2" t="str">
        <f>AN23</f>
        <v>EU grants for external expertise and services (Actual costs)</v>
      </c>
      <c r="AT23" s="63"/>
      <c r="AU23" s="63"/>
      <c r="AV23" s="63"/>
      <c r="AW23" s="63"/>
      <c r="AX23" s="63"/>
      <c r="AY23" s="63"/>
      <c r="AZ23" s="63"/>
      <c r="BA23" s="63"/>
      <c r="BB23" s="63"/>
      <c r="BC23" s="63"/>
      <c r="BD23" s="63"/>
      <c r="BE23" s="63"/>
      <c r="BF23" s="63"/>
      <c r="BG23" s="63"/>
      <c r="BH23" s="63"/>
      <c r="BI23" s="63"/>
      <c r="BJ23" s="63"/>
      <c r="BK23" s="63"/>
      <c r="BL23" s="63"/>
      <c r="BM23" s="63"/>
      <c r="BN23" s="63"/>
      <c r="BO23" s="63"/>
      <c r="BP23" s="63"/>
    </row>
    <row r="24" spans="1:68">
      <c r="A24" s="63"/>
      <c r="B24" s="27" t="str">
        <f>IF($H$2="Svenska",IF($G$8=0.15,AM23,AO23),IF($G$8=0.15,AN23,AP23))</f>
        <v>Extern expertis och tjänster (Faktiska kostnader) i projektbudget</v>
      </c>
      <c r="C24" s="193">
        <v>0</v>
      </c>
      <c r="D24" s="29"/>
      <c r="E24" s="63"/>
      <c r="F24" s="231" t="str">
        <f>IF(H2="Svenska",T41,U41)</f>
        <v>Institutionens procentpåslag för IGEM</v>
      </c>
      <c r="G24" s="232">
        <v>0</v>
      </c>
      <c r="H24" s="207"/>
      <c r="I24" s="63"/>
      <c r="J24" s="63"/>
      <c r="K24" s="63"/>
      <c r="T24" s="58" t="s">
        <v>95</v>
      </c>
      <c r="U24" s="54" t="s">
        <v>96</v>
      </c>
      <c r="AF24" s="2">
        <f>IF(Inställningar!J5="EU31",1,0)</f>
        <v>0</v>
      </c>
      <c r="AM24" s="149" t="s">
        <v>226</v>
      </c>
      <c r="AN24" s="2" t="s">
        <v>227</v>
      </c>
      <c r="AP24" s="2" t="s">
        <v>228</v>
      </c>
      <c r="AT24" s="63"/>
      <c r="AU24" s="63"/>
      <c r="AV24" s="63"/>
      <c r="AW24" s="63"/>
      <c r="AX24" s="63"/>
      <c r="AY24" s="63"/>
      <c r="AZ24" s="63"/>
      <c r="BA24" s="63"/>
      <c r="BB24" s="63"/>
      <c r="BC24" s="63"/>
      <c r="BD24" s="63"/>
      <c r="BE24" s="63"/>
      <c r="BF24" s="63"/>
      <c r="BG24" s="63"/>
      <c r="BH24" s="63"/>
      <c r="BI24" s="63"/>
      <c r="BJ24" s="63"/>
      <c r="BK24" s="63"/>
      <c r="BL24" s="63"/>
      <c r="BM24" s="63"/>
      <c r="BN24" s="63"/>
      <c r="BO24" s="63"/>
      <c r="BP24" s="63"/>
    </row>
    <row r="25" spans="1:68" ht="15.75" thickBot="1">
      <c r="A25" s="63"/>
      <c r="B25" s="27" t="str">
        <f t="shared" ref="B25:B40" si="1">IF($H$2="Svenska",IF($G$8=0.15,AM25,AO25),IF($G$8=0.15,AN25,AP25))</f>
        <v>Utrustning (Faktiska kostnader) i projektbudget</v>
      </c>
      <c r="C25" s="28">
        <v>0</v>
      </c>
      <c r="D25" s="29"/>
      <c r="E25" s="63"/>
      <c r="F25" s="233"/>
      <c r="G25" s="234"/>
      <c r="H25" s="208"/>
      <c r="I25" s="63"/>
      <c r="J25" s="63"/>
      <c r="K25" s="63"/>
      <c r="T25" s="58" t="s">
        <v>97</v>
      </c>
      <c r="U25" s="54" t="s">
        <v>98</v>
      </c>
      <c r="AF25" s="4">
        <f>IF(AF24=1,Inställningar!E8,0)</f>
        <v>0</v>
      </c>
      <c r="AM25" s="2" t="s">
        <v>229</v>
      </c>
      <c r="AN25" s="2" t="s">
        <v>230</v>
      </c>
      <c r="AP25" s="2" t="str">
        <f t="shared" ref="AP25:AP40" si="2">AN25</f>
        <v>EU grants for equipment (Actual costs)</v>
      </c>
      <c r="AT25" s="63"/>
      <c r="AU25" s="63"/>
      <c r="AV25" s="63"/>
      <c r="AW25" s="63"/>
      <c r="AX25" s="63"/>
      <c r="AY25" s="63"/>
      <c r="AZ25" s="63"/>
      <c r="BA25" s="63"/>
      <c r="BB25" s="63"/>
      <c r="BC25" s="63"/>
      <c r="BD25" s="63"/>
      <c r="BE25" s="63"/>
      <c r="BF25" s="63"/>
      <c r="BG25" s="63"/>
      <c r="BH25" s="63"/>
      <c r="BI25" s="63"/>
      <c r="BJ25" s="63"/>
      <c r="BK25" s="63"/>
      <c r="BL25" s="63"/>
      <c r="BM25" s="63"/>
      <c r="BN25" s="63"/>
      <c r="BO25" s="63"/>
      <c r="BP25" s="63"/>
    </row>
    <row r="26" spans="1:68">
      <c r="A26" s="63"/>
      <c r="B26" s="27" t="str">
        <f t="shared" si="1"/>
        <v>Infrastruktur och bygg- och anläggningsarbeten (Faktiska kostnader) i projektbudget</v>
      </c>
      <c r="C26" s="28">
        <v>0</v>
      </c>
      <c r="D26" s="29"/>
      <c r="E26" s="63"/>
      <c r="F26" s="63"/>
      <c r="G26" s="63"/>
      <c r="H26" s="77"/>
      <c r="I26" s="63"/>
      <c r="J26" s="63"/>
      <c r="K26" s="63"/>
      <c r="T26" s="58"/>
      <c r="U26" s="54"/>
      <c r="AF26" s="4"/>
      <c r="AM26" s="2" t="s">
        <v>231</v>
      </c>
      <c r="AN26" s="2" t="s">
        <v>232</v>
      </c>
      <c r="AP26" s="2" t="str">
        <f t="shared" si="2"/>
        <v>EU grants for infrastructure and works</v>
      </c>
      <c r="AT26" s="63"/>
      <c r="AU26" s="63"/>
      <c r="AV26" s="63"/>
      <c r="AW26" s="63"/>
      <c r="AX26" s="63"/>
      <c r="AY26" s="63"/>
      <c r="AZ26" s="63"/>
      <c r="BA26" s="63"/>
      <c r="BB26" s="63"/>
      <c r="BC26" s="63"/>
      <c r="BD26" s="63"/>
      <c r="BE26" s="63"/>
      <c r="BF26" s="63"/>
      <c r="BG26" s="63"/>
      <c r="BH26" s="63"/>
      <c r="BI26" s="63"/>
      <c r="BJ26" s="63"/>
      <c r="BK26" s="63"/>
      <c r="BL26" s="63"/>
      <c r="BM26" s="63"/>
      <c r="BN26" s="63"/>
      <c r="BO26" s="63"/>
      <c r="BP26" s="63"/>
    </row>
    <row r="27" spans="1:68">
      <c r="A27" s="63"/>
      <c r="B27" s="125" t="str">
        <f>IF(H2="Svenska",T80,U80)</f>
        <v>Ersättning för indirekta kostader från finansiär 65 %</v>
      </c>
      <c r="C27" s="127">
        <f>SUM(C22*G29)</f>
        <v>0</v>
      </c>
      <c r="D27" s="29"/>
      <c r="E27" s="63"/>
      <c r="F27" s="63"/>
      <c r="G27" s="63"/>
      <c r="H27" s="77"/>
      <c r="I27" s="63"/>
      <c r="J27" s="63"/>
      <c r="K27" s="63"/>
      <c r="T27" s="58"/>
      <c r="U27" s="54"/>
      <c r="AF27" s="4"/>
      <c r="AT27" s="63"/>
      <c r="AU27" s="63"/>
      <c r="AV27" s="63"/>
      <c r="AW27" s="63"/>
      <c r="AX27" s="63"/>
      <c r="AY27" s="63"/>
      <c r="AZ27" s="63"/>
      <c r="BA27" s="63"/>
      <c r="BB27" s="63"/>
      <c r="BC27" s="63"/>
      <c r="BD27" s="63"/>
      <c r="BE27" s="63"/>
      <c r="BF27" s="63"/>
      <c r="BG27" s="63"/>
      <c r="BH27" s="63"/>
      <c r="BI27" s="63"/>
      <c r="BJ27" s="63"/>
      <c r="BK27" s="63"/>
      <c r="BL27" s="63"/>
      <c r="BM27" s="63"/>
      <c r="BN27" s="63"/>
      <c r="BO27" s="63"/>
      <c r="BP27" s="63"/>
    </row>
    <row r="28" spans="1:68" ht="15.75" thickBot="1">
      <c r="A28" s="63"/>
      <c r="B28" s="125" t="str">
        <f>IF(H2="Svenska",T81,U81)</f>
        <v>Ersättning för direkta kostnader från finansiär 65 %</v>
      </c>
      <c r="C28" s="127">
        <f>SUM(C21+C23+C24+C25+C26)*G29</f>
        <v>0</v>
      </c>
      <c r="D28" s="29"/>
      <c r="E28" s="63"/>
      <c r="F28" s="63"/>
      <c r="G28" s="63"/>
      <c r="H28" s="63"/>
      <c r="I28" s="63"/>
      <c r="J28" s="63"/>
      <c r="K28" s="63"/>
      <c r="T28" s="18" t="s">
        <v>99</v>
      </c>
      <c r="U28" s="54" t="s">
        <v>100</v>
      </c>
      <c r="AO28" s="2">
        <f t="shared" ref="AO28:AO40" si="3">AM28</f>
        <v>0</v>
      </c>
      <c r="AP28" s="2">
        <f t="shared" si="2"/>
        <v>0</v>
      </c>
      <c r="AT28" s="63"/>
      <c r="AU28" s="63"/>
      <c r="AV28" s="63"/>
      <c r="AW28" s="63"/>
      <c r="AX28" s="63"/>
      <c r="AY28" s="63"/>
      <c r="AZ28" s="63"/>
      <c r="BA28" s="63"/>
      <c r="BB28" s="63"/>
      <c r="BC28" s="63"/>
      <c r="BD28" s="63"/>
      <c r="BE28" s="63"/>
      <c r="BF28" s="63"/>
      <c r="BG28" s="63"/>
      <c r="BH28" s="63"/>
      <c r="BI28" s="63"/>
      <c r="BJ28" s="63"/>
      <c r="BK28" s="63"/>
      <c r="BL28" s="63"/>
      <c r="BM28" s="63"/>
      <c r="BN28" s="63"/>
      <c r="BO28" s="63"/>
      <c r="BP28" s="63"/>
    </row>
    <row r="29" spans="1:68">
      <c r="A29" s="63"/>
      <c r="B29" s="27" t="str">
        <f t="shared" si="1"/>
        <v>Direkta lönekostnader vid UMU</v>
      </c>
      <c r="C29" s="29"/>
      <c r="D29" s="28"/>
      <c r="E29" s="63"/>
      <c r="F29" s="27" t="str">
        <f>IF(H2="Svenska",T44,U44)</f>
        <v>Ersättningsnivå från finansiären</v>
      </c>
      <c r="G29" s="120">
        <f>IF(H5="Ja",D10,AB8)</f>
        <v>0.65</v>
      </c>
      <c r="H29" s="63"/>
      <c r="I29" s="63"/>
      <c r="J29" s="63"/>
      <c r="K29" s="63"/>
      <c r="AM29" s="2" t="s">
        <v>233</v>
      </c>
      <c r="AN29" s="2" t="s">
        <v>133</v>
      </c>
      <c r="AO29" s="2" t="str">
        <f t="shared" si="3"/>
        <v>Direkta lönekostnader vid UMU</v>
      </c>
      <c r="AP29" s="2" t="str">
        <f t="shared" si="2"/>
        <v>Direct personnel costs</v>
      </c>
      <c r="AT29" s="63"/>
      <c r="AU29" s="63"/>
      <c r="AV29" s="63"/>
      <c r="AW29" s="63"/>
      <c r="AX29" s="63"/>
      <c r="AY29" s="63"/>
      <c r="AZ29" s="63"/>
      <c r="BA29" s="63"/>
      <c r="BB29" s="63"/>
      <c r="BC29" s="63"/>
      <c r="BD29" s="63"/>
      <c r="BE29" s="63"/>
      <c r="BF29" s="63"/>
      <c r="BG29" s="63"/>
      <c r="BH29" s="63"/>
      <c r="BI29" s="63"/>
      <c r="BJ29" s="63"/>
      <c r="BK29" s="63"/>
      <c r="BL29" s="63"/>
      <c r="BM29" s="63"/>
      <c r="BN29" s="63"/>
      <c r="BO29" s="63"/>
      <c r="BP29" s="63"/>
    </row>
    <row r="30" spans="1:68">
      <c r="A30" s="63"/>
      <c r="B30" s="27" t="str">
        <f>IF($H$2="Svenska",IF($G$8=0.15,AM31,AO31),IF($G$8=0.15,AN31,AP31))</f>
        <v>Kostnader för resor och uppehälle vid UMU</v>
      </c>
      <c r="C30" s="29"/>
      <c r="D30" s="28"/>
      <c r="E30" s="151"/>
      <c r="F30" s="151"/>
      <c r="G30" s="151"/>
      <c r="H30" s="151"/>
      <c r="I30" s="151"/>
      <c r="J30" s="63"/>
      <c r="K30" s="63"/>
      <c r="T30" s="2" t="s">
        <v>101</v>
      </c>
      <c r="U30" s="59" t="s">
        <v>102</v>
      </c>
      <c r="AM30" s="2" t="s">
        <v>234</v>
      </c>
      <c r="AN30" s="2" t="s">
        <v>235</v>
      </c>
      <c r="AO30" s="2" t="str">
        <f t="shared" si="3"/>
        <v>Kostnader för extern expertis och tjänster vid UMU</v>
      </c>
      <c r="AP30" s="2" t="str">
        <f t="shared" si="2"/>
        <v>Project costs for external expertise and services</v>
      </c>
      <c r="AT30" s="63"/>
      <c r="AU30" s="63"/>
      <c r="AV30" s="63"/>
      <c r="AW30" s="63"/>
      <c r="AX30" s="63"/>
      <c r="AY30" s="63"/>
      <c r="AZ30" s="63"/>
      <c r="BA30" s="63"/>
      <c r="BB30" s="63"/>
      <c r="BC30" s="63"/>
      <c r="BD30" s="63"/>
      <c r="BE30" s="63"/>
      <c r="BF30" s="63"/>
      <c r="BG30" s="63"/>
      <c r="BH30" s="63"/>
      <c r="BI30" s="63"/>
      <c r="BJ30" s="63"/>
      <c r="BK30" s="63"/>
      <c r="BL30" s="63"/>
      <c r="BM30" s="63"/>
      <c r="BN30" s="63"/>
      <c r="BO30" s="63"/>
      <c r="BP30" s="63"/>
    </row>
    <row r="31" spans="1:68" ht="15.75">
      <c r="A31" s="63"/>
      <c r="B31" s="27" t="str">
        <f>IF($H$2="Svenska",IF($G$8=0.15,AM30,AO30),IF($G$8=0.15,AN30,AP30))</f>
        <v>Kostnader för extern expertis och tjänster vid UMU</v>
      </c>
      <c r="C31" s="29"/>
      <c r="D31" s="28"/>
      <c r="E31" s="151"/>
      <c r="F31" s="151"/>
      <c r="G31" s="151"/>
      <c r="H31" s="151"/>
      <c r="I31" s="151"/>
      <c r="J31" s="63"/>
      <c r="K31" s="63"/>
      <c r="T31" s="55" t="s">
        <v>103</v>
      </c>
      <c r="U31" s="54" t="s">
        <v>104</v>
      </c>
      <c r="AM31" s="149" t="s">
        <v>236</v>
      </c>
      <c r="AN31" s="2" t="s">
        <v>237</v>
      </c>
      <c r="AO31" s="2" t="str">
        <f t="shared" si="3"/>
        <v>Kostnader för resor och uppehälle vid UMU</v>
      </c>
      <c r="AP31" s="2" t="str">
        <f t="shared" si="2"/>
        <v>Project costs for travel and accommodation</v>
      </c>
      <c r="AT31" s="63"/>
      <c r="AU31" s="63"/>
      <c r="AV31" s="63"/>
      <c r="AW31" s="63"/>
      <c r="AX31" s="63"/>
      <c r="AY31" s="63"/>
      <c r="AZ31" s="63"/>
      <c r="BA31" s="63"/>
      <c r="BB31" s="63"/>
      <c r="BC31" s="63"/>
      <c r="BD31" s="63"/>
      <c r="BE31" s="63"/>
      <c r="BF31" s="63"/>
      <c r="BG31" s="63"/>
      <c r="BH31" s="63"/>
      <c r="BI31" s="63"/>
      <c r="BJ31" s="63"/>
      <c r="BK31" s="63"/>
      <c r="BL31" s="63"/>
      <c r="BM31" s="63"/>
      <c r="BN31" s="63"/>
      <c r="BO31" s="63"/>
      <c r="BP31" s="63"/>
    </row>
    <row r="32" spans="1:68">
      <c r="A32" s="63"/>
      <c r="B32" s="27" t="str">
        <f t="shared" si="1"/>
        <v>Kostnader för utrustning vid UMU</v>
      </c>
      <c r="C32" s="29"/>
      <c r="D32" s="28"/>
      <c r="E32" s="151"/>
      <c r="F32" s="151"/>
      <c r="G32" s="165"/>
      <c r="H32" s="151"/>
      <c r="I32" s="151"/>
      <c r="J32" s="63"/>
      <c r="K32" s="63"/>
      <c r="T32" s="60" t="s">
        <v>105</v>
      </c>
      <c r="U32" s="54" t="s">
        <v>106</v>
      </c>
      <c r="AM32" s="2" t="s">
        <v>238</v>
      </c>
      <c r="AN32" s="2" t="s">
        <v>239</v>
      </c>
      <c r="AO32" s="2" t="str">
        <f t="shared" si="3"/>
        <v>Kostnader för utrustning vid UMU</v>
      </c>
      <c r="AP32" s="2" t="str">
        <f t="shared" si="2"/>
        <v>Project costs for equipment</v>
      </c>
      <c r="AT32" s="63"/>
      <c r="AU32" s="63"/>
      <c r="AV32" s="63"/>
      <c r="AW32" s="63"/>
      <c r="AX32" s="63"/>
      <c r="AY32" s="63"/>
      <c r="AZ32" s="63"/>
      <c r="BA32" s="63"/>
      <c r="BB32" s="63"/>
      <c r="BC32" s="63"/>
      <c r="BD32" s="63"/>
      <c r="BE32" s="63"/>
      <c r="BF32" s="63"/>
      <c r="BG32" s="63"/>
      <c r="BH32" s="63"/>
      <c r="BI32" s="63"/>
      <c r="BJ32" s="63"/>
      <c r="BK32" s="63"/>
      <c r="BL32" s="63"/>
      <c r="BM32" s="63"/>
      <c r="BN32" s="63"/>
      <c r="BO32" s="63"/>
      <c r="BP32" s="63"/>
    </row>
    <row r="33" spans="1:68">
      <c r="A33" s="63"/>
      <c r="B33" s="27" t="str">
        <f t="shared" si="1"/>
        <v>Kostnader för infrastruktur och bygg- och anläggningsarbeten vid UMU</v>
      </c>
      <c r="C33" s="29"/>
      <c r="D33" s="28"/>
      <c r="E33" s="152"/>
      <c r="F33" s="151"/>
      <c r="G33" s="103"/>
      <c r="H33" s="151"/>
      <c r="I33" s="151"/>
      <c r="J33" s="63"/>
      <c r="K33" s="63"/>
      <c r="T33" s="2" t="s">
        <v>108</v>
      </c>
      <c r="U33" s="54" t="s">
        <v>109</v>
      </c>
      <c r="AM33" s="2" t="s">
        <v>240</v>
      </c>
      <c r="AN33" s="2" t="s">
        <v>241</v>
      </c>
      <c r="AO33" s="2" t="str">
        <f t="shared" si="3"/>
        <v>Kostnader för infrastruktur och bygg- och anläggningsarbeten vid UMU</v>
      </c>
      <c r="AP33" s="2" t="str">
        <f t="shared" si="2"/>
        <v>Project costs for infrastructure and works</v>
      </c>
      <c r="AT33" s="63"/>
      <c r="AU33" s="63"/>
      <c r="AV33" s="63"/>
      <c r="AW33" s="63"/>
      <c r="AX33" s="63"/>
      <c r="AY33" s="63"/>
      <c r="AZ33" s="63"/>
      <c r="BA33" s="63"/>
      <c r="BB33" s="63"/>
      <c r="BC33" s="63"/>
      <c r="BD33" s="63"/>
      <c r="BE33" s="63"/>
      <c r="BF33" s="63"/>
      <c r="BG33" s="63"/>
      <c r="BH33" s="63"/>
      <c r="BI33" s="63"/>
      <c r="BJ33" s="63"/>
      <c r="BK33" s="63"/>
      <c r="BL33" s="63"/>
      <c r="BM33" s="63"/>
      <c r="BN33" s="63"/>
      <c r="BO33" s="63"/>
      <c r="BP33" s="63"/>
    </row>
    <row r="34" spans="1:68">
      <c r="A34" s="63"/>
      <c r="B34" s="27"/>
      <c r="C34" s="29"/>
      <c r="D34" s="150"/>
      <c r="E34" s="151"/>
      <c r="F34" s="151"/>
      <c r="G34" s="104"/>
      <c r="H34" s="151"/>
      <c r="I34" s="151"/>
      <c r="J34" s="63"/>
      <c r="K34" s="63"/>
      <c r="U34" s="54"/>
      <c r="AO34" s="2">
        <f t="shared" si="3"/>
        <v>0</v>
      </c>
      <c r="AP34" s="2">
        <f t="shared" si="2"/>
        <v>0</v>
      </c>
      <c r="AT34" s="63"/>
      <c r="AU34" s="63"/>
      <c r="AV34" s="63"/>
      <c r="AW34" s="63"/>
      <c r="AX34" s="63"/>
      <c r="AY34" s="63"/>
      <c r="AZ34" s="63"/>
      <c r="BA34" s="63"/>
      <c r="BB34" s="63"/>
      <c r="BC34" s="63"/>
      <c r="BD34" s="63"/>
      <c r="BE34" s="63"/>
      <c r="BF34" s="63"/>
      <c r="BG34" s="63"/>
      <c r="BH34" s="63"/>
      <c r="BI34" s="63"/>
      <c r="BJ34" s="63"/>
      <c r="BK34" s="63"/>
      <c r="BL34" s="63"/>
      <c r="BM34" s="63"/>
      <c r="BN34" s="63"/>
      <c r="BO34" s="63"/>
      <c r="BP34" s="63"/>
    </row>
    <row r="35" spans="1:68">
      <c r="A35" s="63"/>
      <c r="B35" s="27" t="str">
        <f t="shared" si="1"/>
        <v>Lokalkostnader</v>
      </c>
      <c r="C35" s="29"/>
      <c r="D35" s="166">
        <f>IF(H21=0,IF(Inställningar!J5="EU31",(D29+D30)*G21,D29*G21),H21)</f>
        <v>0</v>
      </c>
      <c r="E35" s="151"/>
      <c r="F35" s="235"/>
      <c r="G35" s="236"/>
      <c r="H35" s="151"/>
      <c r="I35" s="151"/>
      <c r="J35" s="63"/>
      <c r="K35" s="63"/>
      <c r="T35" s="2" t="s">
        <v>22</v>
      </c>
      <c r="U35" s="54" t="s">
        <v>110</v>
      </c>
      <c r="AM35" s="2" t="s">
        <v>134</v>
      </c>
      <c r="AN35" s="2" t="s">
        <v>135</v>
      </c>
      <c r="AO35" s="2" t="str">
        <f t="shared" si="3"/>
        <v>Lokalkostnader</v>
      </c>
      <c r="AP35" s="2" t="str">
        <f t="shared" si="2"/>
        <v>Premises costs</v>
      </c>
      <c r="AT35" s="63"/>
      <c r="AU35" s="63"/>
      <c r="AV35" s="63"/>
      <c r="AW35" s="63"/>
      <c r="AX35" s="63"/>
      <c r="AY35" s="63"/>
      <c r="AZ35" s="63"/>
      <c r="BA35" s="63"/>
      <c r="BB35" s="63"/>
      <c r="BC35" s="63"/>
      <c r="BD35" s="63"/>
      <c r="BE35" s="63"/>
      <c r="BF35" s="63"/>
      <c r="BG35" s="63"/>
      <c r="BH35" s="63"/>
      <c r="BI35" s="63"/>
      <c r="BJ35" s="63"/>
      <c r="BK35" s="63"/>
      <c r="BL35" s="63"/>
      <c r="BM35" s="63"/>
      <c r="BN35" s="63"/>
      <c r="BO35" s="63"/>
      <c r="BP35" s="63"/>
    </row>
    <row r="36" spans="1:68">
      <c r="A36" s="63"/>
      <c r="B36" s="27" t="str">
        <f t="shared" si="1"/>
        <v>Indirekta kostnader UGEM</v>
      </c>
      <c r="C36" s="29"/>
      <c r="D36" s="117">
        <f>(C28)*G22</f>
        <v>0</v>
      </c>
      <c r="E36" s="152"/>
      <c r="F36" s="235"/>
      <c r="G36" s="235"/>
      <c r="H36" s="151"/>
      <c r="I36" s="151"/>
      <c r="J36" s="63"/>
      <c r="K36" s="63"/>
      <c r="T36" s="2" t="s">
        <v>111</v>
      </c>
      <c r="U36" s="54" t="s">
        <v>112</v>
      </c>
      <c r="AM36" s="2" t="s">
        <v>136</v>
      </c>
      <c r="AN36" s="2" t="s">
        <v>137</v>
      </c>
      <c r="AO36" s="2" t="str">
        <f t="shared" si="3"/>
        <v>Indirekta kostnader UGEM</v>
      </c>
      <c r="AP36" s="2" t="str">
        <f t="shared" si="2"/>
        <v>Indirect costs UGEM</v>
      </c>
      <c r="AT36" s="63"/>
      <c r="AU36" s="63"/>
      <c r="AV36" s="63"/>
      <c r="AW36" s="63"/>
      <c r="AX36" s="63"/>
      <c r="AY36" s="63"/>
      <c r="AZ36" s="63"/>
      <c r="BA36" s="63"/>
      <c r="BB36" s="63"/>
      <c r="BC36" s="63"/>
      <c r="BD36" s="63"/>
      <c r="BE36" s="63"/>
      <c r="BF36" s="63"/>
      <c r="BG36" s="63"/>
      <c r="BH36" s="63"/>
      <c r="BI36" s="63"/>
      <c r="BJ36" s="63"/>
      <c r="BK36" s="63"/>
      <c r="BL36" s="63"/>
      <c r="BM36" s="63"/>
      <c r="BN36" s="63"/>
      <c r="BO36" s="63"/>
      <c r="BP36" s="63"/>
    </row>
    <row r="37" spans="1:68">
      <c r="A37" s="63"/>
      <c r="B37" s="27" t="str">
        <f t="shared" si="1"/>
        <v>Indirekta kostnader FGEM</v>
      </c>
      <c r="C37" s="29"/>
      <c r="D37" s="117">
        <f>(C28)*G23</f>
        <v>0</v>
      </c>
      <c r="E37" s="151"/>
      <c r="F37" s="151"/>
      <c r="G37" s="103"/>
      <c r="H37" s="151"/>
      <c r="I37" s="152"/>
      <c r="J37" s="63"/>
      <c r="K37" s="63"/>
      <c r="T37" s="2" t="s">
        <v>113</v>
      </c>
      <c r="U37" s="54" t="s">
        <v>114</v>
      </c>
      <c r="AM37" s="2" t="s">
        <v>138</v>
      </c>
      <c r="AN37" s="2" t="s">
        <v>139</v>
      </c>
      <c r="AO37" s="2" t="str">
        <f t="shared" si="3"/>
        <v>Indirekta kostnader FGEM</v>
      </c>
      <c r="AP37" s="2" t="str">
        <f t="shared" si="2"/>
        <v>Indirect costs FGEM</v>
      </c>
      <c r="AT37" s="63"/>
      <c r="AU37" s="63"/>
      <c r="AV37" s="63"/>
      <c r="AW37" s="63"/>
      <c r="AX37" s="63"/>
      <c r="AY37" s="63"/>
      <c r="AZ37" s="63"/>
      <c r="BA37" s="63"/>
      <c r="BB37" s="63"/>
      <c r="BC37" s="63"/>
      <c r="BD37" s="63"/>
      <c r="BE37" s="63"/>
      <c r="BF37" s="63"/>
      <c r="BG37" s="63"/>
      <c r="BH37" s="63"/>
      <c r="BI37" s="63"/>
      <c r="BJ37" s="63"/>
      <c r="BK37" s="63"/>
      <c r="BL37" s="63"/>
      <c r="BM37" s="63"/>
      <c r="BN37" s="63"/>
      <c r="BO37" s="63"/>
      <c r="BP37" s="63"/>
    </row>
    <row r="38" spans="1:68">
      <c r="A38" s="63"/>
      <c r="B38" s="27" t="str">
        <f t="shared" si="1"/>
        <v>Indirekta kostnader IGEM</v>
      </c>
      <c r="C38" s="29"/>
      <c r="D38" s="117">
        <f>(C28)*G24</f>
        <v>0</v>
      </c>
      <c r="E38" s="151"/>
      <c r="F38" s="151"/>
      <c r="G38" s="151"/>
      <c r="H38" s="151"/>
      <c r="I38" s="152"/>
      <c r="J38" s="63"/>
      <c r="K38" s="63"/>
      <c r="T38" s="2" t="s">
        <v>115</v>
      </c>
      <c r="U38" s="54" t="s">
        <v>116</v>
      </c>
      <c r="AM38" s="2" t="s">
        <v>140</v>
      </c>
      <c r="AN38" s="2" t="s">
        <v>141</v>
      </c>
      <c r="AO38" s="2" t="str">
        <f t="shared" si="3"/>
        <v>Indirekta kostnader IGEM</v>
      </c>
      <c r="AP38" s="2" t="str">
        <f t="shared" si="2"/>
        <v>Indirect costs IGEM</v>
      </c>
      <c r="AT38" s="63"/>
      <c r="AU38" s="63"/>
      <c r="AV38" s="63"/>
      <c r="AW38" s="63"/>
      <c r="AX38" s="63"/>
      <c r="AY38" s="63"/>
      <c r="AZ38" s="63"/>
      <c r="BA38" s="63"/>
      <c r="BB38" s="63"/>
      <c r="BC38" s="63"/>
      <c r="BD38" s="63"/>
      <c r="BE38" s="63"/>
      <c r="BF38" s="63"/>
      <c r="BG38" s="63"/>
      <c r="BH38" s="63"/>
      <c r="BI38" s="63"/>
      <c r="BJ38" s="63"/>
      <c r="BK38" s="63"/>
      <c r="BL38" s="63"/>
      <c r="BM38" s="63"/>
      <c r="BN38" s="63"/>
      <c r="BO38" s="63"/>
      <c r="BP38" s="63"/>
    </row>
    <row r="39" spans="1:68">
      <c r="A39" s="63"/>
      <c r="B39" s="27" t="str">
        <f t="shared" si="1"/>
        <v>Medfinansiering UGEM</v>
      </c>
      <c r="C39" s="122">
        <f>IF(H5="Ja",C28*D12*G20,(C28*G19*G20))</f>
        <v>0</v>
      </c>
      <c r="D39" s="29"/>
      <c r="E39" s="151"/>
      <c r="F39" s="151"/>
      <c r="G39" s="151"/>
      <c r="H39" s="151"/>
      <c r="I39" s="152"/>
      <c r="J39" s="63"/>
      <c r="K39" s="63"/>
      <c r="T39" s="2" t="s">
        <v>117</v>
      </c>
      <c r="U39" s="54" t="s">
        <v>118</v>
      </c>
      <c r="AM39" s="2" t="s">
        <v>142</v>
      </c>
      <c r="AN39" s="2" t="s">
        <v>143</v>
      </c>
      <c r="AO39" s="2" t="str">
        <f t="shared" si="3"/>
        <v>Medfinansiering UGEM</v>
      </c>
      <c r="AP39" s="2" t="str">
        <f t="shared" si="2"/>
        <v>Co-financing UGEM</v>
      </c>
      <c r="AT39" s="63"/>
      <c r="AU39" s="63"/>
      <c r="AV39" s="63"/>
      <c r="AW39" s="63"/>
      <c r="AX39" s="63"/>
      <c r="AY39" s="63"/>
      <c r="AZ39" s="63"/>
      <c r="BA39" s="63"/>
      <c r="BB39" s="63"/>
      <c r="BC39" s="63"/>
      <c r="BD39" s="63"/>
      <c r="BE39" s="63"/>
      <c r="BF39" s="63"/>
      <c r="BG39" s="63"/>
      <c r="BH39" s="63"/>
      <c r="BI39" s="63"/>
      <c r="BJ39" s="63"/>
      <c r="BK39" s="63"/>
      <c r="BL39" s="63"/>
      <c r="BM39" s="63"/>
      <c r="BN39" s="63"/>
      <c r="BO39" s="63"/>
      <c r="BP39" s="63"/>
    </row>
    <row r="40" spans="1:68">
      <c r="A40" s="63"/>
      <c r="B40" s="27" t="str">
        <f t="shared" si="1"/>
        <v>Medfinansiering FGEM</v>
      </c>
      <c r="C40" s="122">
        <f>IF(H5="Ja",C28*G23*D12,C28*G23*G19)</f>
        <v>0</v>
      </c>
      <c r="D40" s="29"/>
      <c r="E40" s="151"/>
      <c r="F40" s="151"/>
      <c r="G40" s="151"/>
      <c r="H40" s="151"/>
      <c r="I40" s="152"/>
      <c r="J40" s="63"/>
      <c r="K40" s="63"/>
      <c r="T40" s="2" t="s">
        <v>119</v>
      </c>
      <c r="U40" s="54" t="s">
        <v>120</v>
      </c>
      <c r="AM40" s="2" t="s">
        <v>144</v>
      </c>
      <c r="AN40" s="2" t="s">
        <v>145</v>
      </c>
      <c r="AO40" s="2" t="str">
        <f t="shared" si="3"/>
        <v>Medfinansiering FGEM</v>
      </c>
      <c r="AP40" s="2" t="str">
        <f t="shared" si="2"/>
        <v>Co-financing FGEM</v>
      </c>
      <c r="AT40" s="63"/>
      <c r="AU40" s="63"/>
      <c r="AV40" s="63"/>
      <c r="AW40" s="63"/>
      <c r="AX40" s="63"/>
      <c r="AY40" s="63"/>
      <c r="AZ40" s="63"/>
      <c r="BA40" s="63"/>
      <c r="BB40" s="63"/>
      <c r="BC40" s="63"/>
      <c r="BD40" s="63"/>
      <c r="BE40" s="63"/>
      <c r="BF40" s="63"/>
      <c r="BG40" s="63"/>
      <c r="BH40" s="63"/>
      <c r="BI40" s="63"/>
      <c r="BJ40" s="63"/>
      <c r="BK40" s="63"/>
      <c r="BL40" s="63"/>
      <c r="BM40" s="63"/>
      <c r="BN40" s="63"/>
      <c r="BO40" s="63"/>
      <c r="BP40" s="63"/>
    </row>
    <row r="41" spans="1:68">
      <c r="A41" s="63"/>
      <c r="B41" s="125" t="str">
        <f>IF(H2="Svenska",T59,U59)</f>
        <v>Summa</v>
      </c>
      <c r="C41" s="126">
        <f>SUM(C27+C28+C39+C40)</f>
        <v>0</v>
      </c>
      <c r="D41" s="126">
        <f>SUM(D21:D40)</f>
        <v>0</v>
      </c>
      <c r="E41" s="152"/>
      <c r="F41" s="151"/>
      <c r="G41" s="151"/>
      <c r="H41" s="151"/>
      <c r="I41" s="152"/>
      <c r="J41" s="63"/>
      <c r="K41" s="63"/>
      <c r="T41" s="2" t="s">
        <v>121</v>
      </c>
      <c r="U41" s="54" t="s">
        <v>122</v>
      </c>
      <c r="AT41" s="63"/>
      <c r="AU41" s="63"/>
      <c r="AV41" s="63"/>
      <c r="AW41" s="63"/>
      <c r="AX41" s="63"/>
      <c r="AY41" s="63"/>
      <c r="AZ41" s="63"/>
      <c r="BA41" s="63"/>
      <c r="BB41" s="63"/>
      <c r="BC41" s="63"/>
      <c r="BD41" s="63"/>
      <c r="BE41" s="63"/>
      <c r="BF41" s="63"/>
      <c r="BG41" s="63"/>
      <c r="BH41" s="63"/>
      <c r="BI41" s="63"/>
      <c r="BJ41" s="63"/>
      <c r="BK41" s="63"/>
      <c r="BL41" s="63"/>
      <c r="BM41" s="63"/>
      <c r="BN41" s="63"/>
      <c r="BO41" s="63"/>
      <c r="BP41" s="63"/>
    </row>
    <row r="42" spans="1:68">
      <c r="A42" s="63"/>
      <c r="B42" s="27"/>
      <c r="C42" s="127"/>
      <c r="D42" s="126"/>
      <c r="E42" s="151"/>
      <c r="F42" s="151"/>
      <c r="G42" s="151"/>
      <c r="H42" s="151"/>
      <c r="I42" s="152"/>
      <c r="J42" s="63"/>
      <c r="K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row>
    <row r="43" spans="1:68">
      <c r="A43" s="63"/>
      <c r="B43" s="63"/>
      <c r="C43" s="62"/>
      <c r="D43" s="62"/>
      <c r="E43" s="151"/>
      <c r="F43" s="151"/>
      <c r="G43" s="151"/>
      <c r="H43" s="151"/>
      <c r="I43" s="152"/>
      <c r="J43" s="63"/>
      <c r="K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row>
    <row r="44" spans="1:68">
      <c r="A44" s="63"/>
      <c r="B44" s="27" t="str">
        <f>IF(H2="Svenska",T61,U61)</f>
        <v>Återstår för institutionen att medfinansiera</v>
      </c>
      <c r="C44" s="237">
        <f>IFERROR((D41-C41),0)</f>
        <v>0</v>
      </c>
      <c r="D44" s="238"/>
      <c r="E44" s="152"/>
      <c r="F44" s="151"/>
      <c r="G44" s="151"/>
      <c r="H44" s="151"/>
      <c r="I44" s="152"/>
      <c r="J44" s="63"/>
      <c r="K44" s="63"/>
      <c r="T44" s="2" t="s">
        <v>123</v>
      </c>
      <c r="U44" s="54" t="s">
        <v>124</v>
      </c>
      <c r="AT44" s="63"/>
      <c r="AU44" s="63"/>
      <c r="AV44" s="63"/>
      <c r="AW44" s="63"/>
      <c r="AX44" s="63"/>
      <c r="AY44" s="63"/>
      <c r="AZ44" s="63"/>
      <c r="BA44" s="63"/>
      <c r="BB44" s="63"/>
      <c r="BC44" s="63"/>
      <c r="BD44" s="63"/>
      <c r="BE44" s="63"/>
      <c r="BF44" s="63"/>
      <c r="BG44" s="63"/>
      <c r="BH44" s="63"/>
      <c r="BI44" s="63"/>
      <c r="BJ44" s="63"/>
      <c r="BK44" s="63"/>
      <c r="BL44" s="63"/>
      <c r="BM44" s="63"/>
      <c r="BN44" s="63"/>
      <c r="BO44" s="63"/>
      <c r="BP44" s="63"/>
    </row>
    <row r="45" spans="1:68">
      <c r="A45" s="63"/>
      <c r="B45" s="151"/>
      <c r="C45" s="152"/>
      <c r="D45" s="152"/>
      <c r="E45" s="151"/>
      <c r="F45" s="151"/>
      <c r="G45" s="151"/>
      <c r="H45" s="151"/>
      <c r="I45" s="151"/>
      <c r="J45" s="63"/>
      <c r="K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row>
    <row r="46" spans="1:68">
      <c r="A46" s="63"/>
      <c r="B46" s="151"/>
      <c r="C46" s="152"/>
      <c r="D46" s="152"/>
      <c r="E46" s="151"/>
      <c r="F46" s="151"/>
      <c r="G46" s="151"/>
      <c r="H46" s="151"/>
      <c r="I46" s="151"/>
      <c r="J46" s="63"/>
      <c r="K46" s="63"/>
      <c r="T46" s="2" t="s">
        <v>125</v>
      </c>
      <c r="U46" s="54" t="s">
        <v>126</v>
      </c>
      <c r="AT46" s="63"/>
      <c r="AU46" s="63"/>
      <c r="AV46" s="63"/>
      <c r="AW46" s="63"/>
      <c r="AX46" s="63"/>
      <c r="AY46" s="63"/>
      <c r="AZ46" s="63"/>
      <c r="BA46" s="63"/>
      <c r="BB46" s="63"/>
      <c r="BC46" s="63"/>
      <c r="BD46" s="63"/>
      <c r="BE46" s="63"/>
      <c r="BF46" s="63"/>
      <c r="BG46" s="63"/>
      <c r="BH46" s="63"/>
      <c r="BI46" s="63"/>
      <c r="BJ46" s="63"/>
      <c r="BK46" s="63"/>
      <c r="BL46" s="63"/>
      <c r="BM46" s="63"/>
      <c r="BN46" s="63"/>
      <c r="BO46" s="63"/>
      <c r="BP46" s="63"/>
    </row>
    <row r="47" spans="1:68">
      <c r="A47" s="63"/>
      <c r="B47" s="151"/>
      <c r="C47" s="152"/>
      <c r="D47" s="152"/>
      <c r="E47" s="151"/>
      <c r="F47" s="151"/>
      <c r="G47" s="151"/>
      <c r="H47" s="151"/>
      <c r="I47" s="151"/>
      <c r="J47" s="63"/>
      <c r="K47" s="63"/>
      <c r="T47" s="2" t="s">
        <v>127</v>
      </c>
      <c r="U47" s="54" t="s">
        <v>128</v>
      </c>
      <c r="AT47" s="63"/>
      <c r="AU47" s="63"/>
      <c r="AV47" s="63"/>
      <c r="AW47" s="63"/>
      <c r="AX47" s="63"/>
      <c r="AY47" s="63"/>
      <c r="AZ47" s="63"/>
      <c r="BA47" s="63"/>
      <c r="BB47" s="63"/>
      <c r="BC47" s="63"/>
      <c r="BD47" s="63"/>
      <c r="BE47" s="63"/>
      <c r="BF47" s="63"/>
      <c r="BG47" s="63"/>
      <c r="BH47" s="63"/>
      <c r="BI47" s="63"/>
      <c r="BJ47" s="63"/>
      <c r="BK47" s="63"/>
      <c r="BL47" s="63"/>
      <c r="BM47" s="63"/>
      <c r="BN47" s="63"/>
      <c r="BO47" s="63"/>
      <c r="BP47" s="63"/>
    </row>
    <row r="48" spans="1:68">
      <c r="A48" s="63"/>
      <c r="B48" s="151"/>
      <c r="C48" s="152"/>
      <c r="D48" s="152"/>
      <c r="E48" s="151"/>
      <c r="F48" s="151"/>
      <c r="G48" s="151"/>
      <c r="H48" s="151"/>
      <c r="I48" s="151"/>
      <c r="J48" s="63"/>
      <c r="K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row>
    <row r="49" spans="1:68">
      <c r="A49" s="63"/>
      <c r="B49" s="151"/>
      <c r="C49" s="152"/>
      <c r="D49" s="152"/>
      <c r="E49" s="151"/>
      <c r="F49" s="151"/>
      <c r="G49" s="151"/>
      <c r="H49" s="151"/>
      <c r="I49" s="151"/>
      <c r="J49" s="63"/>
      <c r="K49" s="63"/>
      <c r="T49" s="2" t="s">
        <v>242</v>
      </c>
      <c r="U49" s="54" t="s">
        <v>243</v>
      </c>
      <c r="AT49" s="63"/>
      <c r="AU49" s="63"/>
      <c r="AV49" s="63"/>
      <c r="AW49" s="63"/>
      <c r="AX49" s="63"/>
      <c r="AY49" s="63"/>
      <c r="AZ49" s="63"/>
      <c r="BA49" s="63"/>
      <c r="BB49" s="63"/>
      <c r="BC49" s="63"/>
      <c r="BD49" s="63"/>
      <c r="BE49" s="63"/>
      <c r="BF49" s="63"/>
      <c r="BG49" s="63"/>
      <c r="BH49" s="63"/>
      <c r="BI49" s="63"/>
      <c r="BJ49" s="63"/>
      <c r="BK49" s="63"/>
      <c r="BL49" s="63"/>
      <c r="BM49" s="63"/>
      <c r="BN49" s="63"/>
      <c r="BO49" s="63"/>
      <c r="BP49" s="63"/>
    </row>
    <row r="50" spans="1:68">
      <c r="A50" s="63"/>
      <c r="B50" s="151"/>
      <c r="C50" s="152"/>
      <c r="D50" s="196"/>
      <c r="E50" s="151"/>
      <c r="F50" s="151"/>
      <c r="G50" s="151"/>
      <c r="H50" s="151"/>
      <c r="I50" s="151"/>
      <c r="J50" s="63"/>
      <c r="K50" s="63"/>
      <c r="T50" s="2" t="s">
        <v>73</v>
      </c>
      <c r="U50" s="54" t="s">
        <v>131</v>
      </c>
      <c r="AT50" s="63"/>
      <c r="AU50" s="63"/>
      <c r="AV50" s="63"/>
      <c r="AW50" s="63"/>
      <c r="AX50" s="63"/>
      <c r="AY50" s="63"/>
      <c r="AZ50" s="63"/>
      <c r="BA50" s="63"/>
      <c r="BB50" s="63"/>
      <c r="BC50" s="63"/>
      <c r="BD50" s="63"/>
      <c r="BE50" s="63"/>
      <c r="BF50" s="63"/>
      <c r="BG50" s="63"/>
      <c r="BH50" s="63"/>
      <c r="BI50" s="63"/>
      <c r="BJ50" s="63"/>
      <c r="BK50" s="63"/>
      <c r="BL50" s="63"/>
      <c r="BM50" s="63"/>
      <c r="BN50" s="63"/>
      <c r="BO50" s="63"/>
      <c r="BP50" s="63"/>
    </row>
    <row r="51" spans="1:68">
      <c r="A51" s="63"/>
      <c r="B51" s="151"/>
      <c r="C51" s="152"/>
      <c r="D51" s="152"/>
      <c r="E51" s="151"/>
      <c r="F51" s="197"/>
      <c r="G51" s="197"/>
      <c r="H51" s="197"/>
      <c r="I51" s="151"/>
      <c r="J51" s="63"/>
      <c r="K51" s="63"/>
      <c r="T51" s="2" t="s">
        <v>68</v>
      </c>
      <c r="U51" s="54" t="s">
        <v>244</v>
      </c>
      <c r="AT51" s="63"/>
      <c r="AU51" s="63"/>
      <c r="AV51" s="63"/>
      <c r="AW51" s="63"/>
      <c r="AX51" s="63"/>
      <c r="AY51" s="63"/>
      <c r="AZ51" s="63"/>
      <c r="BA51" s="63"/>
      <c r="BB51" s="63"/>
      <c r="BC51" s="63"/>
      <c r="BD51" s="63"/>
      <c r="BE51" s="63"/>
      <c r="BF51" s="63"/>
      <c r="BG51" s="63"/>
      <c r="BH51" s="63"/>
      <c r="BI51" s="63"/>
      <c r="BJ51" s="63"/>
      <c r="BK51" s="63"/>
      <c r="BL51" s="63"/>
      <c r="BM51" s="63"/>
      <c r="BN51" s="63"/>
      <c r="BO51" s="63"/>
      <c r="BP51" s="63"/>
    </row>
    <row r="52" spans="1:68">
      <c r="A52" s="63"/>
      <c r="B52" s="151"/>
      <c r="C52" s="152"/>
      <c r="D52" s="152"/>
      <c r="E52" s="151"/>
      <c r="F52" s="151"/>
      <c r="G52" s="151"/>
      <c r="H52" s="151"/>
      <c r="I52" s="151"/>
      <c r="J52" s="63"/>
      <c r="K52" s="63"/>
      <c r="T52" s="2" t="s">
        <v>69</v>
      </c>
      <c r="U52" s="54" t="s">
        <v>133</v>
      </c>
      <c r="AT52" s="63"/>
      <c r="AU52" s="63"/>
      <c r="AV52" s="63"/>
      <c r="AW52" s="63"/>
      <c r="AX52" s="63"/>
      <c r="AY52" s="63"/>
      <c r="AZ52" s="63"/>
      <c r="BA52" s="63"/>
      <c r="BB52" s="63"/>
      <c r="BC52" s="63"/>
      <c r="BD52" s="63"/>
      <c r="BE52" s="63"/>
      <c r="BF52" s="63"/>
      <c r="BG52" s="63"/>
      <c r="BH52" s="63"/>
      <c r="BI52" s="63"/>
      <c r="BJ52" s="63"/>
      <c r="BK52" s="63"/>
      <c r="BL52" s="63"/>
      <c r="BM52" s="63"/>
      <c r="BN52" s="63"/>
      <c r="BO52" s="63"/>
      <c r="BP52" s="63"/>
    </row>
    <row r="53" spans="1:68">
      <c r="A53" s="63"/>
      <c r="B53" s="151"/>
      <c r="C53" s="151"/>
      <c r="D53" s="151"/>
      <c r="E53" s="151"/>
      <c r="F53" s="151"/>
      <c r="G53" s="151"/>
      <c r="H53" s="151"/>
      <c r="I53" s="151"/>
      <c r="J53" s="63"/>
      <c r="K53" s="63"/>
      <c r="T53" s="2" t="s">
        <v>134</v>
      </c>
      <c r="U53" s="54" t="s">
        <v>135</v>
      </c>
      <c r="AT53" s="63"/>
      <c r="AU53" s="63"/>
      <c r="AV53" s="63"/>
      <c r="AW53" s="63"/>
      <c r="AX53" s="63"/>
      <c r="AY53" s="63"/>
      <c r="AZ53" s="63"/>
      <c r="BA53" s="63"/>
      <c r="BB53" s="63"/>
      <c r="BC53" s="63"/>
      <c r="BD53" s="63"/>
      <c r="BE53" s="63"/>
      <c r="BF53" s="63"/>
      <c r="BG53" s="63"/>
      <c r="BH53" s="63"/>
      <c r="BI53" s="63"/>
      <c r="BJ53" s="63"/>
      <c r="BK53" s="63"/>
      <c r="BL53" s="63"/>
      <c r="BM53" s="63"/>
      <c r="BN53" s="63"/>
      <c r="BO53" s="63"/>
      <c r="BP53" s="63"/>
    </row>
    <row r="54" spans="1:68">
      <c r="A54" s="63"/>
      <c r="B54" s="151"/>
      <c r="C54" s="151"/>
      <c r="D54" s="151"/>
      <c r="E54" s="151"/>
      <c r="F54" s="151"/>
      <c r="G54" s="151"/>
      <c r="H54" s="151"/>
      <c r="I54" s="151"/>
      <c r="J54" s="63"/>
      <c r="K54" s="63"/>
      <c r="T54" s="2" t="s">
        <v>136</v>
      </c>
      <c r="U54" s="54" t="s">
        <v>137</v>
      </c>
      <c r="AT54" s="63"/>
      <c r="AU54" s="63"/>
      <c r="AV54" s="63"/>
      <c r="AW54" s="63"/>
      <c r="AX54" s="63"/>
      <c r="AY54" s="63"/>
      <c r="AZ54" s="63"/>
      <c r="BA54" s="63"/>
      <c r="BB54" s="63"/>
      <c r="BC54" s="63"/>
      <c r="BD54" s="63"/>
      <c r="BE54" s="63"/>
      <c r="BF54" s="63"/>
      <c r="BG54" s="63"/>
      <c r="BH54" s="63"/>
      <c r="BI54" s="63"/>
      <c r="BJ54" s="63"/>
      <c r="BK54" s="63"/>
      <c r="BL54" s="63"/>
      <c r="BM54" s="63"/>
      <c r="BN54" s="63"/>
      <c r="BO54" s="63"/>
      <c r="BP54" s="63"/>
    </row>
    <row r="55" spans="1:68">
      <c r="A55" s="63"/>
      <c r="B55" s="151"/>
      <c r="C55" s="151"/>
      <c r="D55" s="151"/>
      <c r="E55" s="151"/>
      <c r="F55" s="151"/>
      <c r="G55" s="151"/>
      <c r="H55" s="151"/>
      <c r="I55" s="151"/>
      <c r="J55" s="63"/>
      <c r="K55" s="63"/>
      <c r="T55" s="2" t="s">
        <v>138</v>
      </c>
      <c r="U55" s="54" t="s">
        <v>139</v>
      </c>
      <c r="AT55" s="63"/>
      <c r="AU55" s="63"/>
      <c r="AV55" s="63"/>
      <c r="AW55" s="63"/>
      <c r="AX55" s="63"/>
      <c r="AY55" s="63"/>
      <c r="AZ55" s="63"/>
      <c r="BA55" s="63"/>
      <c r="BB55" s="63"/>
      <c r="BC55" s="63"/>
      <c r="BD55" s="63"/>
      <c r="BE55" s="63"/>
      <c r="BF55" s="63"/>
      <c r="BG55" s="63"/>
      <c r="BH55" s="63"/>
      <c r="BI55" s="63"/>
      <c r="BJ55" s="63"/>
      <c r="BK55" s="63"/>
      <c r="BL55" s="63"/>
      <c r="BM55" s="63"/>
      <c r="BN55" s="63"/>
      <c r="BO55" s="63"/>
      <c r="BP55" s="63"/>
    </row>
    <row r="56" spans="1:68">
      <c r="A56" s="63"/>
      <c r="B56" s="151"/>
      <c r="C56" s="151"/>
      <c r="D56" s="151"/>
      <c r="E56" s="151"/>
      <c r="F56" s="151"/>
      <c r="G56" s="151"/>
      <c r="H56" s="151"/>
      <c r="I56" s="151"/>
      <c r="J56" s="63"/>
      <c r="K56" s="63"/>
      <c r="T56" s="2" t="s">
        <v>140</v>
      </c>
      <c r="U56" s="54" t="s">
        <v>141</v>
      </c>
      <c r="AT56" s="63"/>
      <c r="AU56" s="63"/>
      <c r="AV56" s="63"/>
      <c r="AW56" s="63"/>
      <c r="AX56" s="63"/>
      <c r="AY56" s="63"/>
      <c r="AZ56" s="63"/>
      <c r="BA56" s="63"/>
      <c r="BB56" s="63"/>
      <c r="BC56" s="63"/>
      <c r="BD56" s="63"/>
      <c r="BE56" s="63"/>
      <c r="BF56" s="63"/>
      <c r="BG56" s="63"/>
      <c r="BH56" s="63"/>
      <c r="BI56" s="63"/>
      <c r="BJ56" s="63"/>
      <c r="BK56" s="63"/>
      <c r="BL56" s="63"/>
      <c r="BM56" s="63"/>
      <c r="BN56" s="63"/>
      <c r="BO56" s="63"/>
      <c r="BP56" s="63"/>
    </row>
    <row r="57" spans="1:68">
      <c r="A57" s="63"/>
      <c r="B57" s="151"/>
      <c r="C57" s="151"/>
      <c r="D57" s="151"/>
      <c r="E57" s="151"/>
      <c r="F57" s="151"/>
      <c r="G57" s="151"/>
      <c r="H57" s="151"/>
      <c r="I57" s="151"/>
      <c r="J57" s="63"/>
      <c r="K57" s="63"/>
      <c r="T57" s="2" t="s">
        <v>142</v>
      </c>
      <c r="U57" s="54" t="s">
        <v>143</v>
      </c>
      <c r="AT57" s="63"/>
      <c r="AU57" s="63"/>
      <c r="AV57" s="63"/>
      <c r="AW57" s="63"/>
      <c r="AX57" s="63"/>
      <c r="AY57" s="63"/>
      <c r="AZ57" s="63"/>
      <c r="BA57" s="63"/>
      <c r="BB57" s="63"/>
      <c r="BC57" s="63"/>
      <c r="BD57" s="63"/>
      <c r="BE57" s="63"/>
      <c r="BF57" s="63"/>
      <c r="BG57" s="63"/>
      <c r="BH57" s="63"/>
      <c r="BI57" s="63"/>
      <c r="BJ57" s="63"/>
      <c r="BK57" s="63"/>
      <c r="BL57" s="63"/>
      <c r="BM57" s="63"/>
      <c r="BN57" s="63"/>
      <c r="BO57" s="63"/>
      <c r="BP57" s="63"/>
    </row>
    <row r="58" spans="1:68">
      <c r="A58" s="63"/>
      <c r="B58" s="151"/>
      <c r="C58" s="151"/>
      <c r="D58" s="151"/>
      <c r="E58" s="151"/>
      <c r="F58" s="151"/>
      <c r="G58" s="151"/>
      <c r="H58" s="151"/>
      <c r="I58" s="151"/>
      <c r="J58" s="63"/>
      <c r="K58" s="63"/>
      <c r="T58" s="2" t="s">
        <v>144</v>
      </c>
      <c r="U58" s="54" t="s">
        <v>145</v>
      </c>
      <c r="AT58" s="63"/>
      <c r="AU58" s="63"/>
      <c r="AV58" s="63"/>
      <c r="AW58" s="63"/>
      <c r="AX58" s="63"/>
      <c r="AY58" s="63"/>
      <c r="AZ58" s="63"/>
      <c r="BA58" s="63"/>
      <c r="BB58" s="63"/>
      <c r="BC58" s="63"/>
      <c r="BD58" s="63"/>
      <c r="BE58" s="63"/>
      <c r="BF58" s="63"/>
      <c r="BG58" s="63"/>
      <c r="BH58" s="63"/>
      <c r="BI58" s="63"/>
      <c r="BJ58" s="63"/>
      <c r="BK58" s="63"/>
      <c r="BL58" s="63"/>
      <c r="BM58" s="63"/>
      <c r="BN58" s="63"/>
      <c r="BO58" s="63"/>
      <c r="BP58" s="63"/>
    </row>
    <row r="59" spans="1:68">
      <c r="A59" s="63"/>
      <c r="B59" s="151"/>
      <c r="C59" s="152"/>
      <c r="D59" s="152"/>
      <c r="E59" s="151"/>
      <c r="F59" s="151"/>
      <c r="G59" s="151"/>
      <c r="H59" s="151"/>
      <c r="I59" s="151"/>
      <c r="J59" s="63"/>
      <c r="K59" s="63"/>
      <c r="T59" s="2" t="s">
        <v>146</v>
      </c>
      <c r="U59" s="54" t="s">
        <v>147</v>
      </c>
      <c r="AT59" s="63"/>
      <c r="AU59" s="63"/>
      <c r="AV59" s="63"/>
      <c r="AW59" s="63"/>
      <c r="AX59" s="63"/>
      <c r="AY59" s="63"/>
      <c r="AZ59" s="63"/>
      <c r="BA59" s="63"/>
      <c r="BB59" s="63"/>
      <c r="BC59" s="63"/>
      <c r="BD59" s="63"/>
      <c r="BE59" s="63"/>
      <c r="BF59" s="63"/>
      <c r="BG59" s="63"/>
      <c r="BH59" s="63"/>
      <c r="BI59" s="63"/>
      <c r="BJ59" s="63"/>
      <c r="BK59" s="63"/>
      <c r="BL59" s="63"/>
      <c r="BM59" s="63"/>
      <c r="BN59" s="63"/>
      <c r="BO59" s="63"/>
      <c r="BP59" s="63"/>
    </row>
    <row r="60" spans="1:68">
      <c r="A60" s="63"/>
      <c r="B60" s="151"/>
      <c r="C60" s="152"/>
      <c r="D60" s="152"/>
      <c r="E60" s="151"/>
      <c r="F60" s="151"/>
      <c r="G60" s="151"/>
      <c r="H60" s="151"/>
      <c r="I60" s="151"/>
      <c r="J60" s="63"/>
      <c r="K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row>
    <row r="61" spans="1:68">
      <c r="A61" s="63"/>
      <c r="B61" s="151"/>
      <c r="C61" s="151"/>
      <c r="D61" s="151"/>
      <c r="E61" s="151"/>
      <c r="F61" s="151"/>
      <c r="G61" s="151"/>
      <c r="H61" s="151"/>
      <c r="I61" s="151"/>
      <c r="J61" s="63"/>
      <c r="K61" s="63"/>
      <c r="T61" s="2" t="s">
        <v>148</v>
      </c>
      <c r="U61" s="54" t="s">
        <v>245</v>
      </c>
      <c r="AT61" s="63"/>
      <c r="AU61" s="63"/>
      <c r="AV61" s="63"/>
      <c r="AW61" s="63"/>
      <c r="AX61" s="63"/>
      <c r="AY61" s="63"/>
      <c r="AZ61" s="63"/>
      <c r="BA61" s="63"/>
      <c r="BB61" s="63"/>
      <c r="BC61" s="63"/>
      <c r="BD61" s="63"/>
      <c r="BE61" s="63"/>
      <c r="BF61" s="63"/>
      <c r="BG61" s="63"/>
      <c r="BH61" s="63"/>
      <c r="BI61" s="63"/>
      <c r="BJ61" s="63"/>
      <c r="BK61" s="63"/>
      <c r="BL61" s="63"/>
      <c r="BM61" s="63"/>
      <c r="BN61" s="63"/>
      <c r="BO61" s="63"/>
      <c r="BP61" s="63"/>
    </row>
    <row r="62" spans="1:68">
      <c r="A62" s="63"/>
      <c r="B62" s="151"/>
      <c r="C62" s="151"/>
      <c r="D62" s="151"/>
      <c r="E62" s="153"/>
      <c r="F62" s="153"/>
      <c r="G62" s="153"/>
      <c r="H62" s="153"/>
      <c r="I62" s="153"/>
    </row>
    <row r="63" spans="1:68">
      <c r="B63" s="151"/>
      <c r="C63" s="152"/>
      <c r="D63" s="152"/>
      <c r="E63" s="153"/>
      <c r="F63" s="153"/>
      <c r="G63" s="153"/>
      <c r="H63" s="153"/>
      <c r="I63" s="153"/>
    </row>
    <row r="64" spans="1:68">
      <c r="B64" s="151"/>
      <c r="C64" s="152"/>
      <c r="D64" s="152"/>
      <c r="E64" s="153"/>
      <c r="F64" s="153"/>
      <c r="G64" s="153"/>
      <c r="H64" s="153"/>
      <c r="I64" s="153"/>
      <c r="T64" s="2" t="s">
        <v>150</v>
      </c>
      <c r="U64" s="54" t="s">
        <v>151</v>
      </c>
    </row>
    <row r="65" spans="2:21">
      <c r="B65" s="151"/>
      <c r="C65" s="152"/>
      <c r="D65" s="152"/>
      <c r="E65" s="153"/>
      <c r="F65" s="153"/>
      <c r="G65" s="153"/>
      <c r="H65" s="153"/>
      <c r="I65" s="153"/>
      <c r="T65" s="2" t="s">
        <v>152</v>
      </c>
      <c r="U65" s="54" t="s">
        <v>153</v>
      </c>
    </row>
    <row r="66" spans="2:21">
      <c r="B66" s="151"/>
      <c r="C66" s="152"/>
      <c r="D66" s="152"/>
      <c r="E66" s="153"/>
      <c r="F66" s="153"/>
      <c r="G66" s="153"/>
      <c r="H66" s="153"/>
      <c r="I66" s="153"/>
      <c r="T66" s="2" t="s">
        <v>154</v>
      </c>
      <c r="U66" s="54" t="s">
        <v>155</v>
      </c>
    </row>
    <row r="67" spans="2:21">
      <c r="B67" s="194"/>
      <c r="C67" s="152"/>
      <c r="D67" s="152"/>
      <c r="E67" s="153"/>
      <c r="F67" s="153"/>
      <c r="G67" s="153"/>
      <c r="H67" s="153"/>
      <c r="I67" s="153"/>
    </row>
    <row r="68" spans="2:21">
      <c r="B68" s="151"/>
      <c r="C68" s="152"/>
      <c r="D68" s="152"/>
      <c r="E68" s="153"/>
      <c r="F68" s="153"/>
      <c r="G68" s="153"/>
      <c r="H68" s="153"/>
      <c r="I68" s="153"/>
      <c r="T68" s="2" t="s">
        <v>156</v>
      </c>
      <c r="U68" s="2" t="s">
        <v>157</v>
      </c>
    </row>
    <row r="69" spans="2:21">
      <c r="B69" s="151"/>
      <c r="C69" s="152"/>
      <c r="D69" s="152"/>
      <c r="E69" s="153"/>
      <c r="F69" s="153"/>
      <c r="G69" s="153"/>
      <c r="H69" s="153"/>
      <c r="I69" s="153"/>
      <c r="T69" s="2" t="s">
        <v>158</v>
      </c>
      <c r="U69" s="54" t="s">
        <v>159</v>
      </c>
    </row>
    <row r="70" spans="2:21">
      <c r="B70" s="153"/>
      <c r="C70" s="195"/>
      <c r="D70" s="195"/>
      <c r="E70" s="153"/>
      <c r="F70" s="153"/>
      <c r="G70" s="153"/>
      <c r="H70" s="153"/>
      <c r="I70" s="153"/>
      <c r="T70" s="2" t="s">
        <v>73</v>
      </c>
      <c r="U70" s="54" t="s">
        <v>131</v>
      </c>
    </row>
    <row r="71" spans="2:21">
      <c r="B71" s="153"/>
      <c r="C71" s="195"/>
      <c r="D71" s="195"/>
      <c r="E71" s="153"/>
      <c r="F71" s="153"/>
      <c r="G71" s="153"/>
      <c r="H71" s="153"/>
      <c r="I71" s="153"/>
      <c r="T71" s="2" t="s">
        <v>69</v>
      </c>
      <c r="U71" s="54" t="s">
        <v>160</v>
      </c>
    </row>
    <row r="72" spans="2:21">
      <c r="B72" s="153"/>
      <c r="C72" s="195"/>
      <c r="D72" s="195"/>
      <c r="E72" s="153"/>
      <c r="F72" s="153"/>
      <c r="G72" s="153"/>
      <c r="H72" s="153"/>
      <c r="I72" s="153"/>
      <c r="T72" s="2" t="s">
        <v>71</v>
      </c>
      <c r="U72" s="54" t="s">
        <v>72</v>
      </c>
    </row>
    <row r="73" spans="2:21">
      <c r="B73" s="153"/>
      <c r="C73" s="195"/>
      <c r="D73" s="195"/>
      <c r="E73" s="153"/>
      <c r="F73" s="153"/>
      <c r="G73" s="153"/>
      <c r="H73" s="153"/>
      <c r="I73" s="153"/>
      <c r="T73" s="2" t="s">
        <v>161</v>
      </c>
      <c r="U73" s="2" t="s">
        <v>162</v>
      </c>
    </row>
    <row r="74" spans="2:21">
      <c r="B74" s="153"/>
      <c r="C74" s="195"/>
      <c r="D74" s="195"/>
      <c r="E74" s="153"/>
      <c r="F74" s="153"/>
      <c r="G74" s="153"/>
      <c r="H74" s="153"/>
      <c r="I74" s="153"/>
      <c r="T74" s="2" t="s">
        <v>125</v>
      </c>
      <c r="U74" s="2" t="s">
        <v>126</v>
      </c>
    </row>
    <row r="75" spans="2:21">
      <c r="B75" s="153"/>
      <c r="C75" s="195"/>
      <c r="D75" s="195"/>
      <c r="E75" s="153"/>
      <c r="F75" s="153"/>
      <c r="G75" s="153"/>
      <c r="H75" s="153"/>
      <c r="I75" s="153"/>
      <c r="T75" s="2" t="s">
        <v>127</v>
      </c>
      <c r="U75" s="2" t="s">
        <v>128</v>
      </c>
    </row>
    <row r="76" spans="2:21">
      <c r="B76" s="153"/>
      <c r="C76" s="195"/>
      <c r="D76" s="195"/>
      <c r="E76" s="153"/>
      <c r="F76" s="153"/>
      <c r="G76" s="153"/>
      <c r="H76" s="153"/>
      <c r="I76" s="153"/>
    </row>
    <row r="77" spans="2:21">
      <c r="B77" s="153"/>
      <c r="C77" s="195"/>
      <c r="D77" s="195"/>
      <c r="E77" s="153"/>
      <c r="F77" s="153"/>
      <c r="G77" s="153"/>
      <c r="H77" s="153"/>
      <c r="I77" s="153"/>
      <c r="T77" s="2" t="s">
        <v>163</v>
      </c>
      <c r="U77" s="64" t="s">
        <v>164</v>
      </c>
    </row>
    <row r="78" spans="2:21">
      <c r="B78" s="153"/>
      <c r="C78" s="195"/>
      <c r="D78" s="195"/>
      <c r="E78" s="153"/>
      <c r="F78" s="153"/>
      <c r="G78" s="153"/>
      <c r="H78" s="153"/>
      <c r="I78" s="153"/>
      <c r="T78" s="2" t="s">
        <v>165</v>
      </c>
      <c r="U78" s="2" t="s">
        <v>166</v>
      </c>
    </row>
    <row r="79" spans="2:21">
      <c r="B79" s="153"/>
      <c r="C79" s="195"/>
      <c r="D79" s="195"/>
      <c r="E79" s="153"/>
      <c r="F79" s="153"/>
      <c r="G79" s="153"/>
      <c r="H79" s="153"/>
      <c r="I79" s="153"/>
    </row>
    <row r="80" spans="2:21">
      <c r="B80" s="153"/>
      <c r="C80" s="195"/>
      <c r="D80" s="195"/>
      <c r="E80" s="153"/>
      <c r="F80" s="153"/>
      <c r="G80" s="153"/>
      <c r="H80" s="153"/>
      <c r="I80" s="153"/>
      <c r="T80" s="2" t="str">
        <f>"Ersättning för indirekta kostader från finansiär"&amp;" "&amp;(G29*100)&amp;" %"</f>
        <v>Ersättning för indirekta kostader från finansiär 65 %</v>
      </c>
      <c r="U80" s="2" t="str">
        <f>"Reimbursement indirect costs from the funder"&amp;" "&amp;(G29*100)&amp;" %"</f>
        <v>Reimbursement indirect costs from the funder 65 %</v>
      </c>
    </row>
    <row r="81" spans="2:21">
      <c r="B81" s="153"/>
      <c r="C81" s="195"/>
      <c r="D81" s="195"/>
      <c r="E81" s="153"/>
      <c r="F81" s="153"/>
      <c r="G81" s="153"/>
      <c r="H81" s="153"/>
      <c r="I81" s="153"/>
      <c r="T81" s="2" t="str">
        <f>"Ersättning för direkta kostnader från finansiär"&amp;" "&amp;(G29*100)&amp;" %"</f>
        <v>Ersättning för direkta kostnader från finansiär 65 %</v>
      </c>
      <c r="U81" s="2" t="str">
        <f>"Reimbursement all direct costs from the funder"&amp;" "&amp;(G29*100)&amp;" %"</f>
        <v>Reimbursement all direct costs from the funder 65 %</v>
      </c>
    </row>
    <row r="82" spans="2:21">
      <c r="B82" s="153"/>
      <c r="C82" s="195"/>
      <c r="D82" s="195"/>
      <c r="E82" s="153"/>
      <c r="F82" s="153"/>
      <c r="G82" s="153"/>
      <c r="H82" s="153"/>
      <c r="I82" s="153"/>
    </row>
    <row r="83" spans="2:21">
      <c r="B83" s="153"/>
      <c r="C83" s="195"/>
      <c r="D83" s="195"/>
      <c r="E83" s="153"/>
      <c r="F83" s="153"/>
      <c r="G83" s="153"/>
      <c r="H83" s="153"/>
      <c r="I83" s="153"/>
      <c r="T83" s="31" t="s">
        <v>167</v>
      </c>
      <c r="U83" s="2" t="s">
        <v>168</v>
      </c>
    </row>
    <row r="84" spans="2:21">
      <c r="B84" s="153"/>
      <c r="C84" s="195"/>
      <c r="D84" s="195"/>
      <c r="E84" s="153"/>
      <c r="F84" s="153"/>
      <c r="G84" s="153"/>
      <c r="H84" s="153"/>
      <c r="I84" s="153"/>
      <c r="T84" s="1" t="s">
        <v>169</v>
      </c>
      <c r="U84" s="2" t="s">
        <v>170</v>
      </c>
    </row>
    <row r="85" spans="2:21">
      <c r="B85" s="153"/>
      <c r="C85" s="195"/>
      <c r="D85" s="195"/>
      <c r="E85" s="153"/>
      <c r="F85" s="153"/>
      <c r="G85" s="153"/>
      <c r="H85" s="153"/>
      <c r="I85" s="153"/>
      <c r="T85" s="1" t="s">
        <v>21</v>
      </c>
      <c r="U85" s="2" t="s">
        <v>171</v>
      </c>
    </row>
    <row r="86" spans="2:21">
      <c r="B86" s="153"/>
      <c r="C86" s="195"/>
      <c r="D86" s="195"/>
      <c r="E86" s="153"/>
      <c r="F86" s="153"/>
      <c r="G86" s="153"/>
      <c r="H86" s="153"/>
      <c r="I86" s="153"/>
      <c r="T86" s="1" t="s">
        <v>22</v>
      </c>
      <c r="U86" s="2" t="s">
        <v>172</v>
      </c>
    </row>
    <row r="87" spans="2:21">
      <c r="B87" s="153"/>
      <c r="C87" s="195"/>
      <c r="D87" s="195"/>
      <c r="E87" s="153"/>
      <c r="F87" s="153"/>
      <c r="G87" s="153"/>
      <c r="H87" s="153"/>
      <c r="I87" s="153"/>
      <c r="T87" s="1" t="s">
        <v>173</v>
      </c>
      <c r="U87" s="2" t="s">
        <v>174</v>
      </c>
    </row>
    <row r="88" spans="2:21">
      <c r="B88" s="153"/>
      <c r="C88" s="195"/>
      <c r="D88" s="195"/>
      <c r="E88" s="153"/>
      <c r="F88" s="153"/>
      <c r="G88" s="153"/>
      <c r="H88" s="153"/>
      <c r="I88" s="153"/>
      <c r="T88" s="1" t="s">
        <v>175</v>
      </c>
      <c r="U88" s="2" t="s">
        <v>176</v>
      </c>
    </row>
    <row r="89" spans="2:21">
      <c r="B89" s="153"/>
      <c r="C89" s="195"/>
      <c r="D89" s="195"/>
      <c r="E89" s="153"/>
      <c r="F89" s="153"/>
      <c r="G89" s="153"/>
      <c r="H89" s="153"/>
      <c r="I89" s="153"/>
    </row>
    <row r="90" spans="2:21">
      <c r="B90" s="153"/>
      <c r="C90" s="195"/>
      <c r="D90" s="195"/>
      <c r="E90" s="153"/>
      <c r="F90" s="153"/>
      <c r="G90" s="153"/>
      <c r="H90" s="153"/>
      <c r="I90" s="153"/>
      <c r="T90" s="2" t="s">
        <v>246</v>
      </c>
      <c r="U90" s="2" t="s">
        <v>247</v>
      </c>
    </row>
    <row r="91" spans="2:21">
      <c r="B91" s="153"/>
      <c r="C91" s="195"/>
      <c r="D91" s="195"/>
      <c r="E91" s="153"/>
      <c r="F91" s="153"/>
      <c r="G91" s="153"/>
      <c r="H91" s="153"/>
      <c r="I91" s="153"/>
    </row>
    <row r="92" spans="2:21">
      <c r="B92" s="153"/>
      <c r="C92" s="195"/>
      <c r="D92" s="195"/>
      <c r="E92" s="153"/>
      <c r="F92" s="153"/>
      <c r="G92" s="153"/>
      <c r="H92" s="153"/>
      <c r="I92" s="153"/>
    </row>
    <row r="93" spans="2:21">
      <c r="B93" s="153"/>
      <c r="C93" s="195"/>
      <c r="D93" s="195"/>
      <c r="E93" s="153"/>
      <c r="F93" s="153"/>
      <c r="G93" s="153"/>
      <c r="H93" s="153"/>
      <c r="I93" s="153"/>
    </row>
    <row r="94" spans="2:21">
      <c r="B94" s="153"/>
      <c r="C94" s="195"/>
      <c r="D94" s="195"/>
      <c r="E94" s="153"/>
      <c r="F94" s="153"/>
      <c r="G94" s="153"/>
      <c r="H94" s="153"/>
      <c r="I94" s="153"/>
    </row>
    <row r="95" spans="2:21">
      <c r="B95" s="153"/>
      <c r="C95" s="195"/>
      <c r="D95" s="195"/>
      <c r="E95" s="153"/>
      <c r="F95" s="153"/>
      <c r="G95" s="153"/>
      <c r="H95" s="153"/>
      <c r="I95" s="153"/>
    </row>
    <row r="96" spans="2:21">
      <c r="B96" s="153"/>
      <c r="C96" s="195"/>
      <c r="D96" s="195"/>
      <c r="E96" s="153"/>
      <c r="F96" s="153"/>
      <c r="G96" s="153"/>
      <c r="H96" s="153"/>
      <c r="I96" s="153"/>
    </row>
    <row r="97" spans="2:9">
      <c r="B97" s="153"/>
      <c r="C97" s="195"/>
      <c r="D97" s="195"/>
      <c r="E97" s="153"/>
      <c r="F97" s="153"/>
      <c r="G97" s="153"/>
      <c r="H97" s="153"/>
      <c r="I97" s="153"/>
    </row>
    <row r="98" spans="2:9">
      <c r="B98" s="153"/>
      <c r="C98" s="195"/>
      <c r="D98" s="195"/>
      <c r="E98" s="153"/>
      <c r="F98" s="153"/>
      <c r="G98" s="153"/>
      <c r="H98" s="153"/>
      <c r="I98" s="153"/>
    </row>
    <row r="99" spans="2:9">
      <c r="B99" s="153"/>
      <c r="C99" s="195"/>
      <c r="D99" s="195"/>
      <c r="E99" s="153"/>
      <c r="F99" s="153"/>
      <c r="G99" s="153"/>
      <c r="H99" s="153"/>
      <c r="I99" s="153"/>
    </row>
    <row r="100" spans="2:9">
      <c r="B100" s="153"/>
      <c r="C100" s="195"/>
      <c r="D100" s="195"/>
      <c r="E100" s="153"/>
      <c r="F100" s="153"/>
      <c r="G100" s="153"/>
      <c r="H100" s="153"/>
      <c r="I100" s="153"/>
    </row>
  </sheetData>
  <sheetProtection algorithmName="SHA-512" hashValue="qn6k6EfuFnRO7Ngas2DTbE4QD326dglDPRO2OpguOfIWDIUQPyUe1Be3VKrnbHBfyT/IE+Gl9y4HPr8UAmYrsg==" saltValue="ephrlVQCG63yYR9JRvX13Q==" spinCount="100000" sheet="1" objects="1" scenarios="1"/>
  <mergeCells count="8">
    <mergeCell ref="C44:D44"/>
    <mergeCell ref="C15:D17"/>
    <mergeCell ref="B7:K7"/>
    <mergeCell ref="H22:H25"/>
    <mergeCell ref="F24:F25"/>
    <mergeCell ref="G24:G25"/>
    <mergeCell ref="F35:F36"/>
    <mergeCell ref="G35:G36"/>
  </mergeCells>
  <conditionalFormatting sqref="B23:C26">
    <cfRule type="expression" dxfId="23" priority="1">
      <formula>$G$8=0.4</formula>
    </cfRule>
  </conditionalFormatting>
  <conditionalFormatting sqref="B8:D13">
    <cfRule type="expression" dxfId="22" priority="15">
      <formula>$H$5="Nej"</formula>
    </cfRule>
  </conditionalFormatting>
  <conditionalFormatting sqref="B13:D13">
    <cfRule type="expression" dxfId="21" priority="14">
      <formula>$H$4="D05"</formula>
    </cfRule>
    <cfRule type="expression" dxfId="20" priority="18">
      <formula>$O$4="D05"</formula>
    </cfRule>
  </conditionalFormatting>
  <conditionalFormatting sqref="F6">
    <cfRule type="expression" dxfId="19" priority="25">
      <formula>$H$5="Nej"</formula>
    </cfRule>
  </conditionalFormatting>
  <conditionalFormatting sqref="G9:G11 I11 G12:I12">
    <cfRule type="expression" dxfId="18" priority="17">
      <formula>$G$8=0.4</formula>
    </cfRule>
  </conditionalFormatting>
  <conditionalFormatting sqref="H9:H11">
    <cfRule type="expression" dxfId="17" priority="16">
      <formula>$G$8=0.15</formula>
    </cfRule>
  </conditionalFormatting>
  <conditionalFormatting sqref="I11:I12">
    <cfRule type="expression" dxfId="16" priority="4">
      <formula>$H$12="Ja"</formula>
    </cfRule>
  </conditionalFormatting>
  <conditionalFormatting sqref="T83:T88">
    <cfRule type="expression" dxfId="15" priority="24">
      <formula>$G$17="Nej"</formula>
    </cfRule>
  </conditionalFormatting>
  <dataValidations count="3">
    <dataValidation type="list" allowBlank="1" showInputMessage="1" showErrorMessage="1" sqref="G8" xr:uid="{577BAD48-B399-4034-BF58-9FDBFBE06EBA}">
      <formula1>IF(B4="Interreg Aurora",$AA$1:$AA$2,$AA$1)</formula1>
    </dataValidation>
    <dataValidation type="list" allowBlank="1" showInputMessage="1" showErrorMessage="1" sqref="H2" xr:uid="{25FE7146-C03E-41BE-A8FE-CD6F673BBB29}">
      <formula1>$AC$1:$AC$2</formula1>
    </dataValidation>
    <dataValidation type="list" allowBlank="1" showInputMessage="1" showErrorMessage="1" sqref="H12" xr:uid="{C84EB268-E2CB-4F9A-8858-2CD4F03C0A83}">
      <formula1>IF((B4="Interreg Northern Periphery and Arctic"),$AB$1:$AB$2,$AB$1)</formula1>
    </dataValidation>
  </dataValidations>
  <pageMargins left="0.7" right="0.7" top="0.75" bottom="0.75" header="0.3" footer="0.3"/>
  <pageSetup paperSize="9" scale="56" orientation="landscape" r:id="rId1"/>
  <headerFooter>
    <oddHeader xml:space="preserve">&amp;R&amp;"Calibri"&amp;8&amp;K000000 Begränsad delning&amp;1#_x000D_&amp;"Calibri"&amp;11&amp;K0000002016-01-11
</oddHeader>
  </headerFooter>
  <legacyDrawing r:id="rId2"/>
  <extLst>
    <ext xmlns:x14="http://schemas.microsoft.com/office/spreadsheetml/2009/9/main" uri="{78C0D931-6437-407d-A8EE-F0AAD7539E65}">
      <x14:conditionalFormattings>
        <x14:conditionalFormatting xmlns:xm="http://schemas.microsoft.com/office/excel/2006/main">
          <x14:cfRule type="expression" priority="23" id="{48C0B1A6-C5EF-4340-8168-915E4A2A67C0}">
            <xm:f>Inställningar!$I$4&lt;&gt;"EU31"</xm:f>
            <x14:dxf>
              <font>
                <color theme="0"/>
              </font>
              <fill>
                <patternFill>
                  <bgColor theme="0"/>
                </patternFill>
              </fill>
            </x14:dxf>
          </x14:cfRule>
          <xm:sqref>F17:G17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672E53B-6F16-40CB-A6CA-27DF13FD9157}">
          <x14:formula1>
            <xm:f>Beräkningsmatris!$C$9:$C$12</xm:f>
          </x14:formula1>
          <xm:sqref>B4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04858-169F-493C-A272-6E7F57FB902D}">
  <sheetPr>
    <tabColor rgb="FF92D050"/>
  </sheetPr>
  <dimension ref="A1:AB374"/>
  <sheetViews>
    <sheetView showGridLines="0" workbookViewId="0">
      <selection activeCell="A10" sqref="A10"/>
    </sheetView>
  </sheetViews>
  <sheetFormatPr defaultRowHeight="15"/>
  <sheetData>
    <row r="1" spans="1:28">
      <c r="A1" s="68" t="s">
        <v>0</v>
      </c>
      <c r="B1" s="66"/>
      <c r="C1" s="66"/>
      <c r="D1" s="66"/>
      <c r="E1" s="66"/>
      <c r="F1" s="66"/>
      <c r="G1" s="66"/>
      <c r="H1" s="66"/>
      <c r="I1" s="66"/>
      <c r="J1" s="66"/>
      <c r="K1" s="66"/>
      <c r="L1" s="66"/>
      <c r="M1" s="66"/>
      <c r="N1" s="66"/>
      <c r="O1" s="66"/>
      <c r="P1" s="66"/>
      <c r="Q1" s="66"/>
      <c r="R1" s="66"/>
      <c r="S1" s="66"/>
      <c r="T1" s="66"/>
      <c r="U1" s="66"/>
      <c r="V1" s="66"/>
      <c r="W1" s="66"/>
      <c r="X1" s="66"/>
      <c r="Y1" s="66"/>
      <c r="Z1" s="66"/>
      <c r="AA1" s="66"/>
      <c r="AB1" s="66"/>
    </row>
    <row r="2" spans="1:28" ht="33.75">
      <c r="A2" s="69" t="s">
        <v>2</v>
      </c>
      <c r="B2" s="66"/>
      <c r="C2" s="66"/>
      <c r="D2" s="66"/>
      <c r="E2" s="66"/>
      <c r="F2" s="66"/>
      <c r="G2" s="66"/>
      <c r="H2" s="66"/>
      <c r="I2" s="66"/>
      <c r="J2" s="66"/>
      <c r="K2" s="66"/>
      <c r="L2" s="66"/>
      <c r="M2" s="66"/>
      <c r="N2" s="66"/>
      <c r="O2" s="66"/>
      <c r="P2" s="66"/>
      <c r="Q2" s="66"/>
      <c r="R2" s="66"/>
      <c r="S2" s="66"/>
      <c r="T2" s="66"/>
      <c r="U2" s="66"/>
      <c r="V2" s="66"/>
      <c r="W2" s="66"/>
      <c r="X2" s="66"/>
      <c r="Y2" s="66"/>
      <c r="Z2" s="66"/>
      <c r="AA2" s="66"/>
      <c r="AB2" s="66"/>
    </row>
    <row r="3" spans="1:28" ht="147" customHeight="1">
      <c r="A3" s="209" t="s">
        <v>4</v>
      </c>
      <c r="B3" s="210"/>
      <c r="C3" s="210"/>
      <c r="D3" s="210"/>
      <c r="E3" s="210"/>
      <c r="F3" s="210"/>
      <c r="G3" s="210"/>
      <c r="H3" s="210"/>
      <c r="I3" s="210"/>
      <c r="J3" s="210"/>
      <c r="K3" s="210"/>
      <c r="L3" s="210"/>
      <c r="M3" s="210"/>
      <c r="N3" s="210"/>
      <c r="O3" s="210"/>
      <c r="P3" s="210"/>
      <c r="Q3" s="210"/>
      <c r="R3" s="210"/>
      <c r="S3" s="210"/>
      <c r="T3" s="211"/>
      <c r="U3" s="66"/>
      <c r="V3" s="66"/>
      <c r="W3" s="66"/>
      <c r="X3" s="66"/>
      <c r="Y3" s="66"/>
      <c r="Z3" s="66"/>
      <c r="AA3" s="66"/>
      <c r="AB3" s="66"/>
    </row>
    <row r="4" spans="1:28" ht="14.1" customHeight="1">
      <c r="A4" s="212" t="s">
        <v>5</v>
      </c>
      <c r="B4" s="213"/>
      <c r="C4" s="213"/>
      <c r="D4" s="213"/>
      <c r="E4" s="213"/>
      <c r="F4" s="213"/>
      <c r="G4" s="213"/>
      <c r="H4" s="213"/>
      <c r="I4" s="213"/>
      <c r="J4" s="213"/>
      <c r="K4" s="213"/>
      <c r="L4" s="213"/>
      <c r="M4" s="213"/>
      <c r="N4" s="213"/>
      <c r="O4" s="213"/>
      <c r="P4" s="213"/>
      <c r="Q4" s="213"/>
      <c r="R4" s="213"/>
      <c r="S4" s="213"/>
      <c r="T4" s="214"/>
      <c r="U4" s="66"/>
      <c r="V4" s="66"/>
      <c r="W4" s="66"/>
      <c r="X4" s="66"/>
      <c r="Y4" s="66"/>
      <c r="Z4" s="66"/>
      <c r="AA4" s="66"/>
      <c r="AB4" s="66"/>
    </row>
    <row r="5" spans="1:28" ht="14.1" customHeight="1">
      <c r="A5" s="179"/>
      <c r="B5" s="178"/>
      <c r="C5" s="178"/>
      <c r="D5" s="178"/>
      <c r="E5" s="178"/>
      <c r="F5" s="178"/>
      <c r="G5" s="178"/>
      <c r="H5" s="178"/>
      <c r="I5" s="178"/>
      <c r="J5" s="178"/>
      <c r="K5" s="178"/>
      <c r="L5" s="178"/>
      <c r="M5" s="178"/>
      <c r="N5" s="178"/>
      <c r="O5" s="178"/>
      <c r="P5" s="178"/>
      <c r="Q5" s="178"/>
      <c r="R5" s="178"/>
      <c r="S5" s="178"/>
      <c r="T5" s="178"/>
      <c r="U5" s="66"/>
      <c r="V5" s="66"/>
      <c r="W5" s="66"/>
      <c r="X5" s="66"/>
      <c r="Y5" s="66"/>
      <c r="Z5" s="66"/>
      <c r="AA5" s="66"/>
      <c r="AB5" s="66"/>
    </row>
    <row r="6" spans="1:28" ht="24.95" customHeight="1">
      <c r="A6" s="70" t="s">
        <v>6</v>
      </c>
      <c r="B6" s="66"/>
      <c r="C6" s="66"/>
      <c r="D6" s="66"/>
      <c r="E6" s="66"/>
      <c r="F6" s="66"/>
      <c r="G6" s="66"/>
      <c r="H6" s="66"/>
      <c r="I6" s="66"/>
      <c r="J6" s="66"/>
      <c r="K6" s="66"/>
      <c r="L6" s="66"/>
      <c r="M6" s="66"/>
      <c r="N6" s="66"/>
      <c r="O6" s="66"/>
      <c r="P6" s="66"/>
      <c r="Q6" s="66"/>
      <c r="R6" s="66"/>
      <c r="S6" s="66"/>
      <c r="T6" s="66"/>
      <c r="U6" s="66"/>
      <c r="V6" s="66"/>
      <c r="W6" s="66"/>
      <c r="X6" s="66"/>
      <c r="Y6" s="66"/>
      <c r="Z6" s="66"/>
      <c r="AA6" s="66"/>
      <c r="AB6" s="66"/>
    </row>
    <row r="7" spans="1:28" ht="15.75">
      <c r="A7" s="67" t="s">
        <v>199</v>
      </c>
      <c r="B7" s="176"/>
      <c r="C7" s="176"/>
      <c r="D7" s="176"/>
      <c r="E7" s="176"/>
      <c r="F7" s="176"/>
      <c r="G7" s="176"/>
      <c r="H7" s="176"/>
      <c r="I7" s="176"/>
      <c r="J7" s="176"/>
      <c r="K7" s="176"/>
      <c r="L7" s="176"/>
      <c r="M7" s="176"/>
      <c r="N7" s="176"/>
      <c r="O7" s="176"/>
      <c r="P7" s="66"/>
      <c r="Q7" s="66"/>
      <c r="R7" s="66"/>
      <c r="S7" s="66"/>
      <c r="T7" s="66"/>
      <c r="U7" s="66"/>
      <c r="V7" s="66"/>
      <c r="W7" s="66"/>
      <c r="X7" s="66"/>
      <c r="Y7" s="66"/>
      <c r="Z7" s="66"/>
      <c r="AA7" s="66"/>
      <c r="AB7" s="66"/>
    </row>
    <row r="8" spans="1:28" ht="15.75">
      <c r="A8" s="67" t="s">
        <v>8</v>
      </c>
      <c r="B8" s="176"/>
      <c r="C8" s="176"/>
      <c r="D8" s="176"/>
      <c r="E8" s="176"/>
      <c r="F8" s="176"/>
      <c r="G8" s="176"/>
      <c r="H8" s="176"/>
      <c r="I8" s="176"/>
      <c r="J8" s="176"/>
      <c r="K8" s="176"/>
      <c r="L8" s="176"/>
      <c r="M8" s="176"/>
      <c r="N8" s="176"/>
      <c r="O8" s="176"/>
      <c r="P8" s="66"/>
      <c r="Q8" s="66"/>
      <c r="R8" s="66"/>
      <c r="S8" s="66"/>
      <c r="T8" s="66"/>
      <c r="U8" s="66"/>
      <c r="V8" s="66"/>
      <c r="W8" s="66"/>
      <c r="X8" s="66"/>
      <c r="Y8" s="66"/>
      <c r="Z8" s="66"/>
      <c r="AA8" s="66"/>
      <c r="AB8" s="66"/>
    </row>
    <row r="9" spans="1:28" ht="15.75">
      <c r="A9" s="180" t="s">
        <v>9</v>
      </c>
      <c r="B9" s="181"/>
      <c r="C9" s="181"/>
      <c r="D9" s="181"/>
      <c r="E9" s="181"/>
      <c r="F9" s="181"/>
      <c r="G9" s="181"/>
      <c r="H9" s="181"/>
      <c r="I9" s="181"/>
      <c r="J9" s="181"/>
      <c r="K9" s="176"/>
      <c r="L9" s="176"/>
      <c r="M9" s="176"/>
      <c r="N9" s="176"/>
      <c r="O9" s="176"/>
      <c r="P9" s="66"/>
      <c r="Q9" s="66"/>
      <c r="R9" s="66"/>
      <c r="S9" s="66"/>
      <c r="T9" s="66"/>
      <c r="U9" s="66"/>
      <c r="V9" s="66"/>
      <c r="W9" s="66"/>
      <c r="X9" s="66"/>
      <c r="Y9" s="66"/>
      <c r="Z9" s="66"/>
      <c r="AA9" s="66"/>
      <c r="AB9" s="66"/>
    </row>
    <row r="10" spans="1:28" ht="15.75">
      <c r="A10" s="71" t="s">
        <v>200</v>
      </c>
      <c r="B10" s="66"/>
      <c r="C10" s="66"/>
      <c r="D10" s="66"/>
      <c r="E10" s="66"/>
      <c r="F10" s="66"/>
      <c r="G10" s="66"/>
      <c r="H10" s="66"/>
      <c r="I10" s="66"/>
      <c r="J10" s="66"/>
      <c r="K10" s="66"/>
      <c r="L10" s="66"/>
      <c r="M10" s="66"/>
      <c r="N10" s="66"/>
      <c r="O10" s="66"/>
      <c r="P10" s="66"/>
      <c r="Q10" s="66"/>
      <c r="R10" s="66"/>
      <c r="S10" s="66"/>
      <c r="T10" s="66"/>
      <c r="U10" s="66"/>
      <c r="V10" s="66"/>
      <c r="W10" s="66"/>
      <c r="X10" s="66"/>
      <c r="Y10" s="66"/>
      <c r="Z10" s="66"/>
      <c r="AA10" s="66"/>
      <c r="AB10" s="66"/>
    </row>
    <row r="11" spans="1:28" ht="15.75">
      <c r="A11" s="67"/>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row>
    <row r="12" spans="1:28" ht="21">
      <c r="A12" s="70" t="s">
        <v>248</v>
      </c>
      <c r="B12" s="66"/>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row>
    <row r="13" spans="1:28" ht="15.75">
      <c r="A13" s="174" t="s">
        <v>249</v>
      </c>
      <c r="B13" s="174"/>
      <c r="C13" s="174"/>
      <c r="D13" s="174"/>
      <c r="E13" s="174"/>
      <c r="F13" s="174"/>
      <c r="G13" s="174"/>
      <c r="H13" s="174"/>
      <c r="I13" s="174"/>
      <c r="J13" s="174"/>
      <c r="K13" s="174"/>
      <c r="L13" s="174"/>
      <c r="M13" s="174"/>
      <c r="N13" s="174"/>
      <c r="O13" s="174"/>
      <c r="P13" s="174"/>
      <c r="Q13" s="174"/>
      <c r="R13" s="174"/>
      <c r="S13" s="174"/>
      <c r="T13" s="174"/>
      <c r="U13" s="174"/>
      <c r="V13" s="174"/>
      <c r="W13" s="174"/>
    </row>
    <row r="14" spans="1:28" ht="15.75">
      <c r="A14" s="174" t="s">
        <v>250</v>
      </c>
      <c r="B14" s="174"/>
      <c r="C14" s="174"/>
      <c r="D14" s="174"/>
      <c r="E14" s="174"/>
      <c r="F14" s="174"/>
      <c r="G14" s="174"/>
      <c r="H14" s="174"/>
      <c r="I14" s="174"/>
      <c r="J14" s="174"/>
      <c r="K14" s="174"/>
      <c r="L14" s="174"/>
      <c r="M14" s="174"/>
      <c r="N14" s="174"/>
      <c r="O14" s="174"/>
      <c r="P14" s="174"/>
      <c r="Q14" s="174"/>
      <c r="R14" s="174"/>
      <c r="S14" s="174"/>
      <c r="T14" s="174"/>
      <c r="U14" s="174"/>
      <c r="V14" s="174"/>
      <c r="W14" s="174"/>
    </row>
    <row r="15" spans="1:28" ht="15.75">
      <c r="A15" s="174" t="s">
        <v>251</v>
      </c>
      <c r="B15" s="174"/>
      <c r="C15" s="174"/>
      <c r="D15" s="174"/>
      <c r="E15" s="174"/>
      <c r="F15" s="174"/>
      <c r="G15" s="174"/>
      <c r="H15" s="174"/>
      <c r="I15" s="174"/>
      <c r="J15" s="174"/>
      <c r="K15" s="176"/>
      <c r="L15" s="176"/>
      <c r="M15" s="176"/>
      <c r="N15" s="176"/>
      <c r="O15" s="176"/>
      <c r="P15" s="176"/>
      <c r="Q15" s="176"/>
      <c r="R15" s="176"/>
      <c r="S15" s="176"/>
      <c r="T15" s="176"/>
      <c r="U15" s="176"/>
      <c r="V15" s="176"/>
      <c r="W15" s="176"/>
      <c r="X15" s="66"/>
      <c r="Y15" s="66"/>
      <c r="Z15" s="66"/>
      <c r="AA15" s="66"/>
      <c r="AB15" s="66"/>
    </row>
    <row r="16" spans="1:28" ht="15.75">
      <c r="A16" s="190" t="s">
        <v>252</v>
      </c>
      <c r="B16" s="176"/>
      <c r="C16" s="176"/>
      <c r="D16" s="176"/>
      <c r="E16" s="190" t="s">
        <v>253</v>
      </c>
      <c r="F16" s="176"/>
      <c r="G16" s="191"/>
      <c r="H16" s="191"/>
      <c r="I16" s="191"/>
      <c r="J16" s="191"/>
      <c r="K16" s="191"/>
      <c r="L16" s="191"/>
      <c r="M16" s="191"/>
      <c r="N16" s="176"/>
      <c r="O16" s="176"/>
      <c r="P16" s="176"/>
      <c r="Q16" s="176"/>
      <c r="R16" s="176"/>
      <c r="S16" s="176"/>
      <c r="T16" s="176"/>
      <c r="U16" s="176"/>
      <c r="V16" s="176"/>
      <c r="W16" s="176"/>
      <c r="X16" s="66"/>
      <c r="Y16" s="66"/>
      <c r="Z16" s="66"/>
      <c r="AA16" s="66"/>
      <c r="AB16" s="66"/>
    </row>
    <row r="17" spans="1:28" ht="15.75">
      <c r="A17" s="174" t="s">
        <v>254</v>
      </c>
      <c r="B17" s="174"/>
      <c r="C17" s="174"/>
      <c r="D17" s="174"/>
      <c r="E17" s="174"/>
      <c r="F17" s="174"/>
      <c r="G17" s="174"/>
      <c r="H17" s="174"/>
      <c r="I17" s="174"/>
      <c r="J17" s="174"/>
      <c r="K17" s="174"/>
      <c r="L17" s="174"/>
      <c r="M17" s="174"/>
      <c r="N17" s="174"/>
      <c r="O17" s="174"/>
      <c r="P17" s="174"/>
      <c r="Q17" s="174"/>
      <c r="R17" s="174"/>
      <c r="S17" s="174"/>
      <c r="T17" s="174"/>
      <c r="U17" s="174"/>
      <c r="V17" s="174"/>
      <c r="W17" s="174"/>
    </row>
    <row r="18" spans="1:28" ht="15.75">
      <c r="A18" s="176" t="s">
        <v>255</v>
      </c>
      <c r="B18" s="176"/>
      <c r="C18" s="176"/>
      <c r="D18" s="176"/>
      <c r="E18" s="176"/>
      <c r="F18" s="176"/>
      <c r="G18" s="176"/>
      <c r="H18" s="176"/>
      <c r="I18" s="176"/>
      <c r="J18" s="176"/>
      <c r="K18" s="176"/>
      <c r="L18" s="176"/>
      <c r="M18" s="176"/>
      <c r="N18" s="176"/>
      <c r="O18" s="176"/>
      <c r="P18" s="176"/>
      <c r="Q18" s="176"/>
      <c r="R18" s="176"/>
      <c r="S18" s="176"/>
      <c r="T18" s="176"/>
      <c r="U18" s="176"/>
      <c r="V18" s="176"/>
      <c r="W18" s="176"/>
      <c r="X18" s="66"/>
      <c r="Y18" s="66"/>
      <c r="Z18" s="66"/>
      <c r="AA18" s="66"/>
      <c r="AB18" s="66"/>
    </row>
    <row r="19" spans="1:28" ht="15.75">
      <c r="A19" s="176" t="s">
        <v>256</v>
      </c>
      <c r="B19" s="176"/>
      <c r="C19" s="176"/>
      <c r="D19" s="176"/>
      <c r="E19" s="176"/>
      <c r="F19" s="176"/>
      <c r="G19" s="176"/>
      <c r="H19" s="176"/>
      <c r="I19" s="176"/>
      <c r="J19" s="176"/>
      <c r="K19" s="176"/>
      <c r="L19" s="176"/>
      <c r="M19" s="176"/>
      <c r="N19" s="176"/>
      <c r="O19" s="176"/>
      <c r="P19" s="176"/>
      <c r="Q19" s="176"/>
      <c r="R19" s="176"/>
      <c r="S19" s="176"/>
      <c r="T19" s="176"/>
      <c r="U19" s="176"/>
      <c r="V19" s="176"/>
      <c r="W19" s="176"/>
      <c r="X19" s="66"/>
      <c r="Y19" s="66"/>
      <c r="Z19" s="66"/>
      <c r="AA19" s="66"/>
      <c r="AB19" s="66"/>
    </row>
    <row r="20" spans="1:28">
      <c r="A20" s="66"/>
      <c r="B20" s="66"/>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row>
    <row r="21" spans="1:28">
      <c r="A21" s="66"/>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row>
    <row r="22" spans="1:28">
      <c r="A22" s="66"/>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row>
    <row r="23" spans="1:28">
      <c r="A23" s="66"/>
      <c r="B23" s="66"/>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row>
    <row r="24" spans="1:28">
      <c r="A24" s="66"/>
      <c r="B24" s="66"/>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row>
    <row r="25" spans="1:28">
      <c r="A25" s="66"/>
      <c r="B25" s="6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row>
    <row r="26" spans="1:28">
      <c r="A26" s="66"/>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row>
    <row r="27" spans="1:28">
      <c r="A27" s="66"/>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row>
    <row r="28" spans="1:28">
      <c r="A28" s="66"/>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row>
    <row r="29" spans="1:28">
      <c r="A29" s="66"/>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row>
    <row r="30" spans="1:28">
      <c r="A30" s="66"/>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row>
    <row r="31" spans="1:28">
      <c r="A31" s="66"/>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row>
    <row r="32" spans="1:28">
      <c r="A32" s="66"/>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row>
    <row r="33" spans="1:28">
      <c r="A33" s="66"/>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row>
    <row r="34" spans="1:28">
      <c r="A34" s="66"/>
      <c r="B34" s="66"/>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row>
    <row r="35" spans="1:28">
      <c r="A35" s="66"/>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row>
    <row r="36" spans="1:28">
      <c r="A36" s="66"/>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row>
    <row r="37" spans="1:28">
      <c r="A37" s="66"/>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row>
    <row r="38" spans="1:28">
      <c r="A38" s="66"/>
      <c r="B38" s="66"/>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row>
    <row r="39" spans="1:28">
      <c r="A39" s="66"/>
      <c r="B39" s="66"/>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row>
    <row r="40" spans="1:28">
      <c r="A40" s="66"/>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row>
    <row r="41" spans="1:28">
      <c r="A41" s="66"/>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row>
    <row r="42" spans="1:28">
      <c r="A42" s="66"/>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row>
    <row r="43" spans="1:28">
      <c r="A43" s="66"/>
      <c r="B43" s="66"/>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row>
    <row r="44" spans="1:28">
      <c r="A44" s="66"/>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row>
    <row r="45" spans="1:28">
      <c r="A45" s="66"/>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row>
    <row r="46" spans="1:28">
      <c r="A46" s="66"/>
      <c r="B46" s="66"/>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row>
    <row r="47" spans="1:28">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row>
    <row r="48" spans="1:28">
      <c r="A48" s="66"/>
      <c r="B48" s="66"/>
      <c r="C48" s="66"/>
      <c r="D48" s="66"/>
      <c r="E48" s="66"/>
      <c r="F48" s="66"/>
      <c r="G48" s="66"/>
      <c r="H48" s="66"/>
      <c r="I48" s="66"/>
      <c r="J48" s="66"/>
      <c r="K48" s="66"/>
      <c r="L48" s="66"/>
      <c r="M48" s="66"/>
      <c r="N48" s="66"/>
      <c r="O48" s="66"/>
      <c r="P48" s="66"/>
      <c r="Q48" s="66"/>
      <c r="R48" s="172"/>
      <c r="S48" s="66"/>
      <c r="T48" s="66"/>
      <c r="U48" s="66"/>
      <c r="V48" s="66"/>
      <c r="W48" s="66"/>
      <c r="X48" s="66"/>
      <c r="Y48" s="66"/>
      <c r="Z48" s="66"/>
      <c r="AA48" s="66"/>
      <c r="AB48" s="66"/>
    </row>
    <row r="49" spans="1:28">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row>
    <row r="50" spans="1:28">
      <c r="A50" s="66"/>
      <c r="B50" s="66"/>
      <c r="C50" s="66"/>
      <c r="D50" s="66"/>
      <c r="E50" s="66"/>
      <c r="F50" s="66"/>
      <c r="G50" s="66"/>
      <c r="H50" s="66"/>
      <c r="I50" s="66"/>
      <c r="J50" s="66"/>
      <c r="K50" s="66"/>
      <c r="L50" s="66"/>
      <c r="M50" s="66"/>
      <c r="N50" s="66"/>
      <c r="O50" s="66"/>
      <c r="P50" s="66"/>
      <c r="Q50" s="66"/>
      <c r="R50" s="66"/>
      <c r="S50" s="66"/>
      <c r="T50" s="66"/>
      <c r="U50" s="66"/>
      <c r="V50" s="66"/>
      <c r="W50" s="66"/>
      <c r="X50" s="66"/>
      <c r="Y50" s="66"/>
      <c r="Z50" s="66"/>
      <c r="AA50" s="66"/>
      <c r="AB50" s="66"/>
    </row>
    <row r="51" spans="1:28">
      <c r="A51" s="66"/>
      <c r="B51" s="66"/>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row>
    <row r="52" spans="1:28">
      <c r="A52" s="66"/>
      <c r="B52" s="66"/>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row>
    <row r="53" spans="1:28">
      <c r="A53" s="66"/>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row>
    <row r="54" spans="1:28">
      <c r="A54" s="66"/>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row>
    <row r="55" spans="1:28">
      <c r="A55" s="66"/>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row>
    <row r="56" spans="1:28">
      <c r="A56" s="66"/>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row>
    <row r="57" spans="1:28">
      <c r="A57" s="66"/>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row>
    <row r="58" spans="1:28">
      <c r="A58" s="66"/>
      <c r="B58" s="66"/>
      <c r="C58" s="66"/>
      <c r="D58" s="66"/>
      <c r="E58" s="66"/>
      <c r="F58" s="66"/>
      <c r="G58" s="66"/>
      <c r="H58" s="66"/>
      <c r="I58" s="66"/>
      <c r="J58" s="66"/>
      <c r="K58" s="66"/>
      <c r="L58" s="66"/>
      <c r="M58" s="66"/>
      <c r="N58" s="66"/>
      <c r="O58" s="66"/>
      <c r="P58" s="66"/>
      <c r="Q58" s="66"/>
      <c r="R58" s="66"/>
      <c r="S58" s="66"/>
      <c r="T58" s="66"/>
      <c r="U58" s="66"/>
      <c r="V58" s="66"/>
      <c r="W58" s="66"/>
      <c r="X58" s="66"/>
      <c r="Y58" s="66"/>
      <c r="Z58" s="66"/>
      <c r="AA58" s="66"/>
      <c r="AB58" s="66"/>
    </row>
    <row r="59" spans="1:28">
      <c r="A59" s="66"/>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row>
    <row r="60" spans="1:28">
      <c r="A60" s="66"/>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row>
    <row r="61" spans="1:28">
      <c r="A61" s="66"/>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row>
    <row r="62" spans="1:28">
      <c r="A62" s="66"/>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row>
    <row r="63" spans="1:28">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row>
    <row r="64" spans="1:28">
      <c r="A64" s="66"/>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row>
    <row r="65" spans="1:28">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row>
    <row r="66" spans="1:28">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row>
    <row r="67" spans="1:28">
      <c r="A67" s="66"/>
      <c r="B67" s="66"/>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row>
    <row r="68" spans="1:28">
      <c r="A68" s="66"/>
      <c r="B68" s="66"/>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row>
    <row r="69" spans="1:28">
      <c r="A69" s="66"/>
      <c r="B69" s="66"/>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row>
    <row r="70" spans="1:28">
      <c r="A70" s="66"/>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row>
    <row r="71" spans="1:28">
      <c r="A71" s="66"/>
      <c r="B71" s="66"/>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row>
    <row r="72" spans="1:28">
      <c r="A72" s="66"/>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row>
    <row r="73" spans="1:28">
      <c r="A73" s="66"/>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row>
    <row r="74" spans="1:28">
      <c r="A74" s="66"/>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row>
    <row r="75" spans="1:28">
      <c r="A75" s="66"/>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row>
    <row r="76" spans="1:28">
      <c r="A76" s="66"/>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row>
    <row r="77" spans="1:28">
      <c r="A77" s="66"/>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row>
    <row r="78" spans="1:28">
      <c r="A78" s="66"/>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row>
    <row r="79" spans="1:28">
      <c r="A79" s="66"/>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row>
    <row r="80" spans="1:28">
      <c r="A80" s="66"/>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row>
    <row r="81" spans="1:28">
      <c r="A81" s="66"/>
      <c r="B81" s="66"/>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row>
    <row r="82" spans="1:28">
      <c r="A82" s="66"/>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row>
    <row r="83" spans="1:28">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row>
    <row r="84" spans="1:28">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row>
    <row r="85" spans="1:28">
      <c r="A85" s="66"/>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row>
    <row r="86" spans="1:28">
      <c r="A86" s="66"/>
      <c r="B86" s="66"/>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row>
    <row r="87" spans="1:28">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row>
    <row r="88" spans="1:28">
      <c r="A88" s="66"/>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row>
    <row r="89" spans="1:28">
      <c r="A89" s="66"/>
      <c r="B89" s="66"/>
      <c r="C89" s="66"/>
      <c r="D89" s="66"/>
      <c r="E89" s="66"/>
      <c r="F89" s="66"/>
      <c r="G89" s="66"/>
      <c r="H89" s="66"/>
      <c r="I89" s="66"/>
      <c r="J89" s="66"/>
      <c r="K89" s="66"/>
      <c r="L89" s="66"/>
      <c r="M89" s="66"/>
      <c r="N89" s="66"/>
      <c r="O89" s="66"/>
      <c r="P89" s="66"/>
      <c r="Q89" s="66"/>
      <c r="R89" s="66"/>
      <c r="S89" s="66"/>
      <c r="T89" s="66"/>
      <c r="U89" s="66"/>
      <c r="V89" s="66"/>
      <c r="W89" s="66"/>
      <c r="X89" s="66"/>
      <c r="Y89" s="66"/>
      <c r="Z89" s="66"/>
      <c r="AA89" s="66"/>
      <c r="AB89" s="66"/>
    </row>
    <row r="90" spans="1:28">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row>
    <row r="91" spans="1:28">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row>
    <row r="92" spans="1:28">
      <c r="A92" s="66"/>
      <c r="B92" s="66"/>
      <c r="C92" s="66"/>
      <c r="D92" s="66"/>
      <c r="E92" s="66"/>
      <c r="F92" s="66"/>
      <c r="G92" s="66"/>
      <c r="H92" s="66"/>
      <c r="I92" s="66"/>
      <c r="J92" s="66"/>
      <c r="K92" s="66"/>
      <c r="L92" s="66"/>
      <c r="M92" s="66"/>
      <c r="N92" s="66"/>
      <c r="O92" s="66"/>
      <c r="P92" s="66"/>
      <c r="Q92" s="66"/>
      <c r="R92" s="66"/>
      <c r="S92" s="66"/>
      <c r="T92" s="66"/>
      <c r="U92" s="66"/>
      <c r="V92" s="66"/>
      <c r="W92" s="66"/>
      <c r="X92" s="66"/>
      <c r="Y92" s="66"/>
      <c r="Z92" s="66"/>
      <c r="AA92" s="66"/>
      <c r="AB92" s="66"/>
    </row>
    <row r="93" spans="1:28">
      <c r="A93" s="66"/>
      <c r="B93" s="66"/>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66"/>
    </row>
    <row r="94" spans="1:28">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66"/>
    </row>
    <row r="95" spans="1:28">
      <c r="A95" s="66"/>
      <c r="B95" s="66"/>
      <c r="C95" s="66"/>
      <c r="D95" s="66"/>
      <c r="E95" s="66"/>
      <c r="F95" s="66"/>
      <c r="G95" s="66"/>
      <c r="H95" s="66"/>
      <c r="I95" s="66"/>
      <c r="J95" s="66"/>
      <c r="K95" s="66"/>
      <c r="L95" s="66"/>
      <c r="M95" s="66"/>
      <c r="N95" s="66"/>
      <c r="O95" s="66"/>
      <c r="P95" s="66"/>
      <c r="Q95" s="66"/>
      <c r="R95" s="66"/>
      <c r="S95" s="66"/>
      <c r="T95" s="66"/>
      <c r="U95" s="66"/>
      <c r="V95" s="66"/>
      <c r="W95" s="66"/>
      <c r="X95" s="66"/>
      <c r="Y95" s="66"/>
      <c r="Z95" s="66"/>
      <c r="AA95" s="66"/>
      <c r="AB95" s="66"/>
    </row>
    <row r="96" spans="1:28">
      <c r="A96" s="66"/>
      <c r="B96" s="66"/>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66"/>
    </row>
    <row r="97" spans="1:28">
      <c r="A97" s="66"/>
      <c r="B97" s="66"/>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row>
    <row r="98" spans="1:28">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row>
    <row r="99" spans="1:28">
      <c r="A99" s="66"/>
      <c r="B99" s="66"/>
      <c r="C99" s="66"/>
      <c r="D99" s="66"/>
      <c r="E99" s="66"/>
      <c r="F99" s="66"/>
      <c r="G99" s="66"/>
      <c r="H99" s="66"/>
      <c r="I99" s="66"/>
      <c r="J99" s="66"/>
      <c r="K99" s="66"/>
      <c r="L99" s="66"/>
      <c r="M99" s="66"/>
      <c r="N99" s="66"/>
      <c r="O99" s="66"/>
      <c r="P99" s="66"/>
      <c r="Q99" s="66"/>
      <c r="R99" s="66"/>
      <c r="S99" s="66"/>
      <c r="T99" s="66"/>
      <c r="U99" s="66"/>
      <c r="V99" s="66"/>
      <c r="W99" s="66"/>
      <c r="X99" s="66"/>
      <c r="Y99" s="66"/>
      <c r="Z99" s="66"/>
      <c r="AA99" s="66"/>
      <c r="AB99" s="66"/>
    </row>
    <row r="100" spans="1:28">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row>
    <row r="101" spans="1:28">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c r="AA101" s="66"/>
      <c r="AB101" s="66"/>
    </row>
    <row r="102" spans="1:28">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c r="AA102" s="66"/>
      <c r="AB102" s="66"/>
    </row>
    <row r="103" spans="1:28">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row>
    <row r="104" spans="1:28">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row>
    <row r="105" spans="1:28">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row>
    <row r="106" spans="1:28">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row>
    <row r="107" spans="1:28">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c r="AA107" s="66"/>
      <c r="AB107" s="66"/>
    </row>
    <row r="108" spans="1:28">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c r="AA108" s="66"/>
      <c r="AB108" s="66"/>
    </row>
    <row r="109" spans="1:28">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row>
    <row r="110" spans="1:28">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row>
    <row r="111" spans="1:28">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c r="AA111" s="66"/>
      <c r="AB111" s="66"/>
    </row>
    <row r="112" spans="1:28">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row>
    <row r="113" spans="1:28">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row>
    <row r="114" spans="1:28">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c r="AA114" s="66"/>
      <c r="AB114" s="66"/>
    </row>
    <row r="115" spans="1:28">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row>
    <row r="116" spans="1:28">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row>
    <row r="117" spans="1:28">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c r="AA117" s="66"/>
      <c r="AB117" s="66"/>
    </row>
    <row r="118" spans="1:28">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c r="AA118" s="66"/>
      <c r="AB118" s="66"/>
    </row>
    <row r="119" spans="1:28">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c r="AA119" s="66"/>
      <c r="AB119" s="66"/>
    </row>
    <row r="120" spans="1:28">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c r="AA120" s="66"/>
      <c r="AB120" s="66"/>
    </row>
    <row r="121" spans="1:28">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c r="AA121" s="66"/>
      <c r="AB121" s="66"/>
    </row>
    <row r="122" spans="1:28">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c r="AA122" s="66"/>
      <c r="AB122" s="66"/>
    </row>
    <row r="123" spans="1:28">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c r="AA123" s="66"/>
      <c r="AB123" s="66"/>
    </row>
    <row r="124" spans="1:28">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c r="Z124" s="66"/>
      <c r="AA124" s="66"/>
      <c r="AB124" s="66"/>
    </row>
    <row r="125" spans="1:28">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c r="AA125" s="66"/>
      <c r="AB125" s="66"/>
    </row>
    <row r="126" spans="1:28">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row>
    <row r="127" spans="1:28">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c r="AA127" s="66"/>
      <c r="AB127" s="66"/>
    </row>
    <row r="128" spans="1:28">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c r="AA128" s="66"/>
      <c r="AB128" s="66"/>
    </row>
    <row r="129" spans="1:28">
      <c r="A129" s="66"/>
      <c r="B129" s="66"/>
      <c r="C129" s="66"/>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row>
    <row r="130" spans="1:28">
      <c r="A130" s="66"/>
      <c r="B130" s="66"/>
      <c r="C130" s="66"/>
      <c r="D130" s="66"/>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row>
    <row r="131" spans="1:28">
      <c r="A131" s="66"/>
      <c r="B131" s="66"/>
      <c r="C131" s="66"/>
      <c r="D131" s="66"/>
      <c r="E131" s="66"/>
      <c r="F131" s="66"/>
      <c r="G131" s="66"/>
      <c r="H131" s="66"/>
      <c r="I131" s="66"/>
      <c r="J131" s="66"/>
      <c r="K131" s="66"/>
      <c r="L131" s="66"/>
      <c r="M131" s="66"/>
      <c r="N131" s="66"/>
      <c r="O131" s="66"/>
      <c r="P131" s="66"/>
      <c r="Q131" s="66"/>
      <c r="R131" s="66"/>
      <c r="S131" s="66"/>
      <c r="T131" s="66"/>
      <c r="U131" s="66"/>
      <c r="V131" s="66"/>
      <c r="W131" s="66"/>
      <c r="X131" s="66"/>
      <c r="Y131" s="66"/>
      <c r="Z131" s="66"/>
      <c r="AA131" s="66"/>
      <c r="AB131" s="66"/>
    </row>
    <row r="132" spans="1:28">
      <c r="A132" s="66"/>
      <c r="B132" s="66"/>
      <c r="C132" s="66"/>
      <c r="D132" s="66"/>
      <c r="E132" s="66"/>
      <c r="F132" s="66"/>
      <c r="G132" s="66"/>
      <c r="H132" s="66"/>
      <c r="I132" s="66"/>
      <c r="J132" s="66"/>
      <c r="K132" s="66"/>
      <c r="L132" s="66"/>
      <c r="M132" s="66"/>
      <c r="N132" s="66"/>
      <c r="O132" s="66"/>
      <c r="P132" s="66"/>
      <c r="Q132" s="66"/>
      <c r="R132" s="66"/>
      <c r="S132" s="66"/>
      <c r="T132" s="66"/>
      <c r="U132" s="66"/>
      <c r="V132" s="66"/>
      <c r="W132" s="66"/>
      <c r="X132" s="66"/>
      <c r="Y132" s="66"/>
      <c r="Z132" s="66"/>
      <c r="AA132" s="66"/>
      <c r="AB132" s="66"/>
    </row>
    <row r="133" spans="1:28">
      <c r="A133" s="66"/>
      <c r="B133" s="66"/>
      <c r="C133" s="66"/>
      <c r="D133" s="66"/>
      <c r="E133" s="66"/>
      <c r="F133" s="66"/>
      <c r="G133" s="66"/>
      <c r="H133" s="66"/>
      <c r="I133" s="66"/>
      <c r="J133" s="66"/>
      <c r="K133" s="66"/>
      <c r="L133" s="66"/>
      <c r="M133" s="66"/>
      <c r="N133" s="66"/>
      <c r="O133" s="66"/>
      <c r="P133" s="66"/>
      <c r="Q133" s="66"/>
      <c r="R133" s="66"/>
      <c r="S133" s="66"/>
      <c r="T133" s="66"/>
      <c r="U133" s="66"/>
      <c r="V133" s="66"/>
      <c r="W133" s="66"/>
      <c r="X133" s="66"/>
      <c r="Y133" s="66"/>
      <c r="Z133" s="66"/>
      <c r="AA133" s="66"/>
      <c r="AB133" s="66"/>
    </row>
    <row r="134" spans="1:28">
      <c r="A134" s="66"/>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c r="Z134" s="66"/>
      <c r="AA134" s="66"/>
      <c r="AB134" s="66"/>
    </row>
    <row r="135" spans="1:28">
      <c r="A135" s="66"/>
      <c r="B135" s="66"/>
      <c r="C135" s="66"/>
      <c r="D135" s="66"/>
      <c r="E135" s="66"/>
      <c r="F135" s="66"/>
      <c r="G135" s="66"/>
      <c r="H135" s="66"/>
      <c r="I135" s="66"/>
      <c r="J135" s="66"/>
      <c r="K135" s="66"/>
      <c r="L135" s="66"/>
      <c r="M135" s="66"/>
      <c r="N135" s="66"/>
      <c r="O135" s="66"/>
      <c r="P135" s="66"/>
      <c r="Q135" s="66"/>
      <c r="R135" s="66"/>
      <c r="S135" s="66"/>
      <c r="T135" s="66"/>
      <c r="U135" s="66"/>
      <c r="V135" s="66"/>
      <c r="W135" s="66"/>
      <c r="X135" s="66"/>
      <c r="Y135" s="66"/>
      <c r="Z135" s="66"/>
      <c r="AA135" s="66"/>
      <c r="AB135" s="66"/>
    </row>
    <row r="136" spans="1:28">
      <c r="A136" s="66"/>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c r="Z136" s="66"/>
      <c r="AA136" s="66"/>
      <c r="AB136" s="66"/>
    </row>
    <row r="137" spans="1:28">
      <c r="A137" s="66"/>
      <c r="B137" s="66"/>
      <c r="C137" s="66"/>
      <c r="D137" s="66"/>
      <c r="E137" s="66"/>
      <c r="F137" s="66"/>
      <c r="G137" s="66"/>
      <c r="H137" s="66"/>
      <c r="I137" s="66"/>
      <c r="J137" s="66"/>
      <c r="K137" s="66"/>
      <c r="L137" s="66"/>
      <c r="M137" s="66"/>
      <c r="N137" s="66"/>
      <c r="O137" s="66"/>
      <c r="P137" s="66"/>
      <c r="Q137" s="66"/>
      <c r="R137" s="66"/>
      <c r="S137" s="66"/>
      <c r="T137" s="66"/>
      <c r="U137" s="66"/>
      <c r="V137" s="66"/>
      <c r="W137" s="66"/>
      <c r="X137" s="66"/>
      <c r="Y137" s="66"/>
      <c r="Z137" s="66"/>
      <c r="AA137" s="66"/>
      <c r="AB137" s="66"/>
    </row>
    <row r="138" spans="1:28">
      <c r="A138" s="66"/>
      <c r="B138" s="66"/>
      <c r="C138" s="66"/>
      <c r="D138" s="66"/>
      <c r="E138" s="66"/>
      <c r="F138" s="66"/>
      <c r="G138" s="66"/>
      <c r="H138" s="66"/>
      <c r="I138" s="66"/>
      <c r="J138" s="66"/>
      <c r="K138" s="66"/>
      <c r="L138" s="66"/>
      <c r="M138" s="66"/>
      <c r="N138" s="66"/>
      <c r="O138" s="66"/>
      <c r="P138" s="66"/>
      <c r="Q138" s="66"/>
      <c r="R138" s="66"/>
      <c r="S138" s="66"/>
      <c r="T138" s="66"/>
      <c r="U138" s="66"/>
      <c r="V138" s="66"/>
      <c r="W138" s="66"/>
      <c r="X138" s="66"/>
      <c r="Y138" s="66"/>
      <c r="Z138" s="66"/>
      <c r="AA138" s="66"/>
      <c r="AB138" s="66"/>
    </row>
    <row r="139" spans="1:28">
      <c r="A139" s="66"/>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c r="Z139" s="66"/>
      <c r="AA139" s="66"/>
      <c r="AB139" s="66"/>
    </row>
    <row r="140" spans="1:28">
      <c r="A140" s="66"/>
      <c r="B140" s="66"/>
      <c r="C140" s="66"/>
      <c r="D140" s="66"/>
      <c r="E140" s="66"/>
      <c r="F140" s="66"/>
      <c r="G140" s="66"/>
      <c r="H140" s="66"/>
      <c r="I140" s="66"/>
      <c r="J140" s="66"/>
      <c r="K140" s="66"/>
      <c r="L140" s="66"/>
      <c r="M140" s="66"/>
      <c r="N140" s="66"/>
      <c r="O140" s="66"/>
      <c r="P140" s="66"/>
      <c r="Q140" s="66"/>
      <c r="R140" s="66"/>
      <c r="S140" s="66"/>
      <c r="T140" s="66"/>
      <c r="U140" s="66"/>
      <c r="V140" s="66"/>
      <c r="W140" s="66"/>
      <c r="X140" s="66"/>
      <c r="Y140" s="66"/>
      <c r="Z140" s="66"/>
      <c r="AA140" s="66"/>
      <c r="AB140" s="66"/>
    </row>
    <row r="141" spans="1:28">
      <c r="A141" s="66"/>
      <c r="B141" s="66"/>
      <c r="C141" s="66"/>
      <c r="D141" s="66"/>
      <c r="E141" s="66"/>
      <c r="F141" s="66"/>
      <c r="G141" s="66"/>
      <c r="H141" s="66"/>
      <c r="I141" s="66"/>
      <c r="J141" s="66"/>
      <c r="K141" s="66"/>
      <c r="L141" s="66"/>
      <c r="M141" s="66"/>
      <c r="N141" s="66"/>
      <c r="O141" s="66"/>
      <c r="P141" s="66"/>
      <c r="Q141" s="66"/>
      <c r="R141" s="66"/>
      <c r="S141" s="66"/>
      <c r="T141" s="66"/>
      <c r="U141" s="66"/>
      <c r="V141" s="66"/>
      <c r="W141" s="66"/>
      <c r="X141" s="66"/>
      <c r="Y141" s="66"/>
      <c r="Z141" s="66"/>
      <c r="AA141" s="66"/>
      <c r="AB141" s="66"/>
    </row>
    <row r="142" spans="1:28">
      <c r="A142" s="66"/>
      <c r="B142" s="66"/>
      <c r="C142" s="66"/>
      <c r="D142" s="66"/>
      <c r="E142" s="66"/>
      <c r="F142" s="66"/>
      <c r="G142" s="66"/>
      <c r="H142" s="66"/>
      <c r="I142" s="66"/>
      <c r="J142" s="66"/>
      <c r="K142" s="66"/>
      <c r="L142" s="66"/>
      <c r="M142" s="66"/>
      <c r="N142" s="66"/>
      <c r="O142" s="66"/>
      <c r="P142" s="66"/>
      <c r="Q142" s="66"/>
      <c r="R142" s="66"/>
      <c r="S142" s="66"/>
      <c r="T142" s="66"/>
      <c r="U142" s="66"/>
      <c r="V142" s="66"/>
      <c r="W142" s="66"/>
      <c r="X142" s="66"/>
      <c r="Y142" s="66"/>
      <c r="Z142" s="66"/>
      <c r="AA142" s="66"/>
      <c r="AB142" s="66"/>
    </row>
    <row r="143" spans="1:28">
      <c r="A143" s="66"/>
      <c r="B143" s="66"/>
      <c r="C143" s="66"/>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row>
    <row r="144" spans="1:28">
      <c r="A144" s="66"/>
      <c r="B144" s="66"/>
      <c r="C144" s="66"/>
      <c r="D144" s="66"/>
      <c r="E144" s="66"/>
      <c r="F144" s="66"/>
      <c r="G144" s="66"/>
      <c r="H144" s="66"/>
      <c r="I144" s="66"/>
      <c r="J144" s="66"/>
      <c r="K144" s="66"/>
      <c r="L144" s="66"/>
      <c r="M144" s="66"/>
      <c r="N144" s="66"/>
      <c r="O144" s="66"/>
      <c r="P144" s="66"/>
      <c r="Q144" s="66"/>
      <c r="R144" s="66"/>
      <c r="S144" s="66"/>
      <c r="T144" s="66"/>
      <c r="U144" s="66"/>
      <c r="V144" s="66"/>
      <c r="W144" s="66"/>
      <c r="X144" s="66"/>
      <c r="Y144" s="66"/>
      <c r="Z144" s="66"/>
      <c r="AA144" s="66"/>
      <c r="AB144" s="66"/>
    </row>
    <row r="145" spans="1:28">
      <c r="A145" s="66"/>
      <c r="B145" s="66"/>
      <c r="C145" s="66"/>
      <c r="D145" s="66"/>
      <c r="E145" s="66"/>
      <c r="F145" s="66"/>
      <c r="G145" s="66"/>
      <c r="H145" s="66"/>
      <c r="I145" s="66"/>
      <c r="J145" s="66"/>
      <c r="K145" s="66"/>
      <c r="L145" s="66"/>
      <c r="M145" s="66"/>
      <c r="N145" s="66"/>
      <c r="O145" s="66"/>
      <c r="P145" s="66"/>
      <c r="Q145" s="66"/>
      <c r="R145" s="66"/>
      <c r="S145" s="66"/>
      <c r="T145" s="66"/>
      <c r="U145" s="66"/>
      <c r="V145" s="66"/>
      <c r="W145" s="66"/>
      <c r="X145" s="66"/>
      <c r="Y145" s="66"/>
      <c r="Z145" s="66"/>
      <c r="AA145" s="66"/>
      <c r="AB145" s="66"/>
    </row>
    <row r="146" spans="1:28">
      <c r="A146" s="66"/>
      <c r="B146" s="66"/>
      <c r="C146" s="66"/>
      <c r="D146" s="66"/>
      <c r="E146" s="66"/>
      <c r="F146" s="66"/>
      <c r="G146" s="66"/>
      <c r="H146" s="66"/>
      <c r="I146" s="66"/>
      <c r="J146" s="66"/>
      <c r="K146" s="66"/>
      <c r="L146" s="66"/>
      <c r="M146" s="66"/>
      <c r="N146" s="66"/>
      <c r="O146" s="66"/>
      <c r="P146" s="66"/>
      <c r="Q146" s="66"/>
      <c r="R146" s="66"/>
      <c r="S146" s="66"/>
      <c r="T146" s="66"/>
      <c r="U146" s="66"/>
      <c r="V146" s="66"/>
      <c r="W146" s="66"/>
      <c r="X146" s="66"/>
      <c r="Y146" s="66"/>
      <c r="Z146" s="66"/>
      <c r="AA146" s="66"/>
      <c r="AB146" s="66"/>
    </row>
    <row r="147" spans="1:28">
      <c r="A147" s="66"/>
      <c r="B147" s="66"/>
      <c r="C147" s="66"/>
      <c r="D147" s="66"/>
      <c r="E147" s="66"/>
      <c r="F147" s="66"/>
      <c r="G147" s="66"/>
      <c r="H147" s="66"/>
      <c r="I147" s="66"/>
      <c r="J147" s="66"/>
      <c r="K147" s="66"/>
      <c r="L147" s="66"/>
      <c r="M147" s="66"/>
      <c r="N147" s="66"/>
      <c r="O147" s="66"/>
      <c r="P147" s="66"/>
      <c r="Q147" s="66"/>
      <c r="R147" s="66"/>
      <c r="S147" s="66"/>
      <c r="T147" s="66"/>
      <c r="U147" s="66"/>
      <c r="V147" s="66"/>
      <c r="W147" s="66"/>
      <c r="X147" s="66"/>
      <c r="Y147" s="66"/>
      <c r="Z147" s="66"/>
      <c r="AA147" s="66"/>
      <c r="AB147" s="66"/>
    </row>
    <row r="148" spans="1:28">
      <c r="A148" s="66"/>
      <c r="B148" s="66"/>
      <c r="C148" s="66"/>
      <c r="D148" s="6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row>
    <row r="149" spans="1:28">
      <c r="A149" s="66"/>
      <c r="B149" s="66"/>
      <c r="C149" s="66"/>
      <c r="D149" s="66"/>
      <c r="E149" s="66"/>
      <c r="F149" s="66"/>
      <c r="G149" s="66"/>
      <c r="H149" s="66"/>
      <c r="I149" s="66"/>
      <c r="J149" s="66"/>
      <c r="K149" s="66"/>
      <c r="L149" s="66"/>
      <c r="M149" s="66"/>
      <c r="N149" s="66"/>
      <c r="O149" s="66"/>
      <c r="P149" s="66"/>
      <c r="Q149" s="66"/>
      <c r="R149" s="66"/>
      <c r="S149" s="66"/>
      <c r="T149" s="66"/>
      <c r="U149" s="66"/>
      <c r="V149" s="66"/>
      <c r="W149" s="66"/>
      <c r="X149" s="66"/>
      <c r="Y149" s="66"/>
      <c r="Z149" s="66"/>
      <c r="AA149" s="66"/>
      <c r="AB149" s="66"/>
    </row>
    <row r="150" spans="1:28">
      <c r="A150" s="66"/>
      <c r="B150" s="66"/>
      <c r="C150" s="66"/>
      <c r="D150" s="66"/>
      <c r="E150" s="66"/>
      <c r="F150" s="66"/>
      <c r="G150" s="66"/>
      <c r="H150" s="66"/>
      <c r="I150" s="66"/>
      <c r="J150" s="66"/>
      <c r="K150" s="66"/>
      <c r="L150" s="66"/>
      <c r="M150" s="66"/>
      <c r="N150" s="66"/>
      <c r="O150" s="66"/>
      <c r="P150" s="66"/>
      <c r="Q150" s="66"/>
      <c r="R150" s="66"/>
      <c r="S150" s="66"/>
      <c r="T150" s="66"/>
      <c r="U150" s="66"/>
      <c r="V150" s="66"/>
      <c r="W150" s="66"/>
      <c r="X150" s="66"/>
      <c r="Y150" s="66"/>
      <c r="Z150" s="66"/>
      <c r="AA150" s="66"/>
      <c r="AB150" s="66"/>
    </row>
    <row r="151" spans="1:28">
      <c r="A151" s="66"/>
      <c r="B151" s="66"/>
      <c r="C151" s="66"/>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row>
    <row r="152" spans="1:28">
      <c r="A152" s="66"/>
      <c r="B152" s="66"/>
      <c r="C152" s="66"/>
      <c r="D152" s="66"/>
      <c r="E152" s="66"/>
      <c r="F152" s="66"/>
      <c r="G152" s="66"/>
      <c r="H152" s="66"/>
      <c r="I152" s="66"/>
      <c r="J152" s="66"/>
      <c r="K152" s="66"/>
      <c r="L152" s="66"/>
      <c r="M152" s="66"/>
      <c r="N152" s="66"/>
      <c r="O152" s="66"/>
      <c r="P152" s="66"/>
      <c r="Q152" s="66"/>
      <c r="R152" s="66"/>
      <c r="S152" s="66"/>
      <c r="T152" s="66"/>
      <c r="U152" s="66"/>
      <c r="V152" s="66"/>
      <c r="W152" s="66"/>
      <c r="X152" s="66"/>
      <c r="Y152" s="66"/>
      <c r="Z152" s="66"/>
      <c r="AA152" s="66"/>
      <c r="AB152" s="66"/>
    </row>
    <row r="153" spans="1:28">
      <c r="A153" s="66"/>
      <c r="B153" s="66"/>
      <c r="C153" s="66"/>
      <c r="D153" s="66"/>
      <c r="E153" s="66"/>
      <c r="F153" s="66"/>
      <c r="G153" s="66"/>
      <c r="H153" s="66"/>
      <c r="I153" s="66"/>
      <c r="J153" s="66"/>
      <c r="K153" s="66"/>
      <c r="L153" s="66"/>
      <c r="M153" s="66"/>
      <c r="N153" s="66"/>
      <c r="O153" s="66"/>
      <c r="P153" s="66"/>
      <c r="Q153" s="66"/>
      <c r="R153" s="66"/>
      <c r="S153" s="66"/>
      <c r="T153" s="66"/>
      <c r="U153" s="66"/>
      <c r="V153" s="66"/>
      <c r="W153" s="66"/>
      <c r="X153" s="66"/>
      <c r="Y153" s="66"/>
      <c r="Z153" s="66"/>
      <c r="AA153" s="66"/>
      <c r="AB153" s="66"/>
    </row>
    <row r="154" spans="1:28">
      <c r="A154" s="66"/>
      <c r="B154" s="66"/>
      <c r="C154" s="66"/>
      <c r="D154" s="66"/>
      <c r="E154" s="66"/>
      <c r="F154" s="66"/>
      <c r="G154" s="66"/>
      <c r="H154" s="66"/>
      <c r="I154" s="66"/>
      <c r="J154" s="66"/>
      <c r="K154" s="66"/>
      <c r="L154" s="66"/>
      <c r="M154" s="66"/>
      <c r="N154" s="66"/>
      <c r="O154" s="66"/>
      <c r="P154" s="66"/>
      <c r="Q154" s="66"/>
      <c r="R154" s="66"/>
      <c r="S154" s="66"/>
      <c r="T154" s="66"/>
      <c r="U154" s="66"/>
      <c r="V154" s="66"/>
      <c r="W154" s="66"/>
      <c r="X154" s="66"/>
      <c r="Y154" s="66"/>
      <c r="Z154" s="66"/>
      <c r="AA154" s="66"/>
      <c r="AB154" s="66"/>
    </row>
    <row r="155" spans="1:28">
      <c r="A155" s="66"/>
      <c r="B155" s="66"/>
      <c r="C155" s="66"/>
      <c r="D155" s="66"/>
      <c r="E155" s="66"/>
      <c r="F155" s="66"/>
      <c r="G155" s="66"/>
      <c r="H155" s="66"/>
      <c r="I155" s="66"/>
      <c r="J155" s="66"/>
      <c r="K155" s="66"/>
      <c r="L155" s="66"/>
      <c r="M155" s="66"/>
      <c r="N155" s="66"/>
      <c r="O155" s="66"/>
      <c r="P155" s="66"/>
      <c r="Q155" s="66"/>
      <c r="R155" s="66"/>
      <c r="S155" s="66"/>
      <c r="T155" s="66"/>
      <c r="U155" s="66"/>
      <c r="V155" s="66"/>
      <c r="W155" s="66"/>
      <c r="X155" s="66"/>
      <c r="Y155" s="66"/>
      <c r="Z155" s="66"/>
      <c r="AA155" s="66"/>
      <c r="AB155" s="66"/>
    </row>
    <row r="156" spans="1:28">
      <c r="A156" s="66"/>
      <c r="B156" s="66"/>
      <c r="C156" s="66"/>
      <c r="D156" s="66"/>
      <c r="E156" s="66"/>
      <c r="F156" s="66"/>
      <c r="G156" s="66"/>
      <c r="H156" s="66"/>
      <c r="I156" s="66"/>
      <c r="J156" s="66"/>
      <c r="K156" s="66"/>
      <c r="L156" s="66"/>
      <c r="M156" s="66"/>
      <c r="N156" s="66"/>
      <c r="O156" s="66"/>
      <c r="P156" s="66"/>
      <c r="Q156" s="66"/>
      <c r="R156" s="66"/>
      <c r="S156" s="66"/>
      <c r="T156" s="66"/>
      <c r="U156" s="66"/>
      <c r="V156" s="66"/>
      <c r="W156" s="66"/>
      <c r="X156" s="66"/>
      <c r="Y156" s="66"/>
      <c r="Z156" s="66"/>
      <c r="AA156" s="66"/>
      <c r="AB156" s="66"/>
    </row>
    <row r="157" spans="1:28">
      <c r="A157" s="66"/>
      <c r="B157" s="66"/>
      <c r="C157" s="66"/>
      <c r="D157" s="66"/>
      <c r="E157" s="66"/>
      <c r="F157" s="66"/>
      <c r="G157" s="66"/>
      <c r="H157" s="66"/>
      <c r="I157" s="66"/>
      <c r="J157" s="66"/>
      <c r="K157" s="66"/>
      <c r="L157" s="66"/>
      <c r="M157" s="66"/>
      <c r="N157" s="66"/>
      <c r="O157" s="66"/>
      <c r="P157" s="66"/>
      <c r="Q157" s="66"/>
      <c r="R157" s="66"/>
      <c r="S157" s="66"/>
      <c r="T157" s="66"/>
      <c r="U157" s="66"/>
      <c r="V157" s="66"/>
      <c r="W157" s="66"/>
      <c r="X157" s="66"/>
      <c r="Y157" s="66"/>
      <c r="Z157" s="66"/>
      <c r="AA157" s="66"/>
      <c r="AB157" s="66"/>
    </row>
    <row r="158" spans="1:28">
      <c r="A158" s="66"/>
      <c r="B158" s="66"/>
      <c r="C158" s="66"/>
      <c r="D158" s="66"/>
      <c r="E158" s="66"/>
      <c r="F158" s="66"/>
      <c r="G158" s="66"/>
      <c r="H158" s="66"/>
      <c r="I158" s="66"/>
      <c r="J158" s="66"/>
      <c r="K158" s="66"/>
      <c r="L158" s="66"/>
      <c r="M158" s="66"/>
      <c r="N158" s="66"/>
      <c r="O158" s="66"/>
      <c r="P158" s="66"/>
      <c r="Q158" s="66"/>
      <c r="R158" s="66"/>
      <c r="S158" s="66"/>
      <c r="T158" s="66"/>
      <c r="U158" s="66"/>
      <c r="V158" s="66"/>
      <c r="W158" s="66"/>
      <c r="X158" s="66"/>
      <c r="Y158" s="66"/>
      <c r="Z158" s="66"/>
      <c r="AA158" s="66"/>
      <c r="AB158" s="66"/>
    </row>
    <row r="159" spans="1:28">
      <c r="A159" s="66"/>
      <c r="B159" s="66"/>
      <c r="C159" s="66"/>
      <c r="D159" s="66"/>
      <c r="E159" s="66"/>
      <c r="F159" s="66"/>
      <c r="G159" s="66"/>
      <c r="H159" s="66"/>
      <c r="I159" s="66"/>
      <c r="J159" s="66"/>
      <c r="K159" s="66"/>
      <c r="L159" s="66"/>
      <c r="M159" s="66"/>
      <c r="N159" s="66"/>
      <c r="O159" s="66"/>
      <c r="P159" s="66"/>
      <c r="Q159" s="66"/>
      <c r="R159" s="66"/>
      <c r="S159" s="66"/>
      <c r="T159" s="66"/>
      <c r="U159" s="66"/>
      <c r="V159" s="66"/>
      <c r="W159" s="66"/>
      <c r="X159" s="66"/>
      <c r="Y159" s="66"/>
      <c r="Z159" s="66"/>
      <c r="AA159" s="66"/>
      <c r="AB159" s="66"/>
    </row>
    <row r="160" spans="1:28">
      <c r="A160" s="66"/>
      <c r="B160" s="66"/>
      <c r="C160" s="66"/>
      <c r="D160" s="66"/>
      <c r="E160" s="66"/>
      <c r="F160" s="66"/>
      <c r="G160" s="66"/>
      <c r="H160" s="66"/>
      <c r="I160" s="66"/>
      <c r="J160" s="66"/>
      <c r="K160" s="66"/>
      <c r="L160" s="66"/>
      <c r="M160" s="66"/>
      <c r="N160" s="66"/>
      <c r="O160" s="66"/>
      <c r="P160" s="66"/>
      <c r="Q160" s="66"/>
      <c r="R160" s="66"/>
      <c r="S160" s="66"/>
      <c r="T160" s="66"/>
      <c r="U160" s="66"/>
      <c r="V160" s="66"/>
      <c r="W160" s="66"/>
      <c r="X160" s="66"/>
      <c r="Y160" s="66"/>
      <c r="Z160" s="66"/>
      <c r="AA160" s="66"/>
      <c r="AB160" s="66"/>
    </row>
    <row r="161" spans="1:28">
      <c r="A161" s="66"/>
      <c r="B161" s="66"/>
      <c r="C161" s="66"/>
      <c r="D161" s="66"/>
      <c r="E161" s="66"/>
      <c r="F161" s="66"/>
      <c r="G161" s="66"/>
      <c r="H161" s="66"/>
      <c r="I161" s="66"/>
      <c r="J161" s="66"/>
      <c r="K161" s="66"/>
      <c r="L161" s="66"/>
      <c r="M161" s="66"/>
      <c r="N161" s="66"/>
      <c r="O161" s="66"/>
      <c r="P161" s="66"/>
      <c r="Q161" s="66"/>
      <c r="R161" s="66"/>
      <c r="S161" s="66"/>
      <c r="T161" s="66"/>
      <c r="U161" s="66"/>
      <c r="V161" s="66"/>
      <c r="W161" s="66"/>
      <c r="X161" s="66"/>
      <c r="Y161" s="66"/>
      <c r="Z161" s="66"/>
      <c r="AA161" s="66"/>
      <c r="AB161" s="66"/>
    </row>
    <row r="162" spans="1:28">
      <c r="A162" s="66"/>
      <c r="B162" s="66"/>
      <c r="C162" s="66"/>
      <c r="D162" s="66"/>
      <c r="E162" s="66"/>
      <c r="F162" s="66"/>
      <c r="G162" s="66"/>
      <c r="H162" s="66"/>
      <c r="I162" s="66"/>
      <c r="J162" s="66"/>
      <c r="K162" s="66"/>
      <c r="L162" s="66"/>
      <c r="M162" s="66"/>
      <c r="N162" s="66"/>
      <c r="O162" s="66"/>
      <c r="P162" s="66"/>
      <c r="Q162" s="66"/>
      <c r="R162" s="66"/>
      <c r="S162" s="66"/>
      <c r="T162" s="66"/>
      <c r="U162" s="66"/>
      <c r="V162" s="66"/>
      <c r="W162" s="66"/>
      <c r="X162" s="66"/>
      <c r="Y162" s="66"/>
      <c r="Z162" s="66"/>
      <c r="AA162" s="66"/>
      <c r="AB162" s="66"/>
    </row>
    <row r="163" spans="1:28">
      <c r="A163" s="66"/>
      <c r="B163" s="66"/>
      <c r="C163" s="66"/>
      <c r="D163" s="66"/>
      <c r="E163" s="66"/>
      <c r="F163" s="66"/>
      <c r="G163" s="66"/>
      <c r="H163" s="66"/>
      <c r="I163" s="66"/>
      <c r="J163" s="66"/>
      <c r="K163" s="66"/>
      <c r="L163" s="66"/>
      <c r="M163" s="66"/>
      <c r="N163" s="66"/>
      <c r="O163" s="66"/>
      <c r="P163" s="66"/>
      <c r="Q163" s="66"/>
      <c r="R163" s="66"/>
      <c r="S163" s="66"/>
      <c r="T163" s="66"/>
      <c r="U163" s="66"/>
      <c r="V163" s="66"/>
      <c r="W163" s="66"/>
      <c r="X163" s="66"/>
      <c r="Y163" s="66"/>
      <c r="Z163" s="66"/>
      <c r="AA163" s="66"/>
      <c r="AB163" s="66"/>
    </row>
    <row r="164" spans="1:28">
      <c r="A164" s="66"/>
      <c r="B164" s="66"/>
      <c r="C164" s="66"/>
      <c r="D164" s="66"/>
      <c r="E164" s="66"/>
      <c r="F164" s="66"/>
      <c r="G164" s="66"/>
      <c r="H164" s="66"/>
      <c r="I164" s="66"/>
      <c r="J164" s="66"/>
      <c r="K164" s="66"/>
      <c r="L164" s="66"/>
      <c r="M164" s="66"/>
      <c r="N164" s="66"/>
      <c r="O164" s="66"/>
      <c r="P164" s="66"/>
      <c r="Q164" s="66"/>
      <c r="R164" s="66"/>
      <c r="S164" s="66"/>
      <c r="T164" s="66"/>
      <c r="U164" s="66"/>
      <c r="V164" s="66"/>
      <c r="W164" s="66"/>
      <c r="X164" s="66"/>
      <c r="Y164" s="66"/>
      <c r="Z164" s="66"/>
      <c r="AA164" s="66"/>
      <c r="AB164" s="66"/>
    </row>
    <row r="165" spans="1:28">
      <c r="A165" s="66"/>
      <c r="B165" s="66"/>
      <c r="C165" s="66"/>
      <c r="D165" s="66"/>
      <c r="E165" s="66"/>
      <c r="F165" s="66"/>
      <c r="G165" s="66"/>
      <c r="H165" s="66"/>
      <c r="I165" s="66"/>
      <c r="J165" s="66"/>
      <c r="K165" s="66"/>
      <c r="L165" s="66"/>
      <c r="M165" s="66"/>
      <c r="N165" s="66"/>
      <c r="O165" s="66"/>
      <c r="P165" s="66"/>
      <c r="Q165" s="66"/>
      <c r="R165" s="66"/>
      <c r="S165" s="66"/>
      <c r="T165" s="66"/>
      <c r="U165" s="66"/>
      <c r="V165" s="66"/>
      <c r="W165" s="66"/>
      <c r="X165" s="66"/>
      <c r="Y165" s="66"/>
      <c r="Z165" s="66"/>
      <c r="AA165" s="66"/>
      <c r="AB165" s="66"/>
    </row>
    <row r="166" spans="1:28">
      <c r="A166" s="66"/>
      <c r="B166" s="66"/>
      <c r="C166" s="66"/>
      <c r="D166" s="66"/>
      <c r="E166" s="66"/>
      <c r="F166" s="66"/>
      <c r="G166" s="66"/>
      <c r="H166" s="66"/>
      <c r="I166" s="66"/>
      <c r="J166" s="66"/>
      <c r="K166" s="66"/>
      <c r="L166" s="66"/>
      <c r="M166" s="66"/>
      <c r="N166" s="66"/>
      <c r="O166" s="66"/>
      <c r="P166" s="66"/>
      <c r="Q166" s="66"/>
      <c r="R166" s="66"/>
      <c r="S166" s="66"/>
      <c r="T166" s="66"/>
      <c r="U166" s="66"/>
      <c r="V166" s="66"/>
      <c r="W166" s="66"/>
      <c r="X166" s="66"/>
      <c r="Y166" s="66"/>
      <c r="Z166" s="66"/>
      <c r="AA166" s="66"/>
      <c r="AB166" s="66"/>
    </row>
    <row r="167" spans="1:28">
      <c r="A167" s="66"/>
      <c r="B167" s="66"/>
      <c r="C167" s="66"/>
      <c r="D167" s="66"/>
      <c r="E167" s="66"/>
      <c r="F167" s="66"/>
      <c r="G167" s="66"/>
      <c r="H167" s="66"/>
      <c r="I167" s="66"/>
      <c r="J167" s="66"/>
      <c r="K167" s="66"/>
      <c r="L167" s="66"/>
      <c r="M167" s="66"/>
      <c r="N167" s="66"/>
      <c r="O167" s="66"/>
      <c r="P167" s="66"/>
      <c r="Q167" s="66"/>
      <c r="R167" s="66"/>
      <c r="S167" s="66"/>
      <c r="T167" s="66"/>
      <c r="U167" s="66"/>
      <c r="V167" s="66"/>
      <c r="W167" s="66"/>
      <c r="X167" s="66"/>
      <c r="Y167" s="66"/>
      <c r="Z167" s="66"/>
      <c r="AA167" s="66"/>
      <c r="AB167" s="66"/>
    </row>
    <row r="168" spans="1:28">
      <c r="A168" s="66"/>
      <c r="B168" s="66"/>
      <c r="C168" s="66"/>
      <c r="D168" s="66"/>
      <c r="E168" s="66"/>
      <c r="F168" s="66"/>
      <c r="G168" s="66"/>
      <c r="H168" s="66"/>
      <c r="I168" s="66"/>
      <c r="J168" s="66"/>
      <c r="K168" s="66"/>
      <c r="L168" s="66"/>
      <c r="M168" s="66"/>
      <c r="N168" s="66"/>
      <c r="O168" s="66"/>
      <c r="P168" s="66"/>
      <c r="Q168" s="66"/>
      <c r="R168" s="66"/>
      <c r="S168" s="66"/>
      <c r="T168" s="66"/>
      <c r="U168" s="66"/>
      <c r="V168" s="66"/>
      <c r="W168" s="66"/>
      <c r="X168" s="66"/>
      <c r="Y168" s="66"/>
      <c r="Z168" s="66"/>
      <c r="AA168" s="66"/>
      <c r="AB168" s="66"/>
    </row>
    <row r="169" spans="1:28">
      <c r="A169" s="66"/>
      <c r="B169" s="66"/>
      <c r="C169" s="66"/>
      <c r="D169" s="66"/>
      <c r="E169" s="66"/>
      <c r="F169" s="66"/>
      <c r="G169" s="66"/>
      <c r="H169" s="66"/>
      <c r="I169" s="66"/>
      <c r="J169" s="66"/>
      <c r="K169" s="66"/>
      <c r="L169" s="66"/>
      <c r="M169" s="66"/>
      <c r="N169" s="66"/>
      <c r="O169" s="66"/>
      <c r="P169" s="66"/>
      <c r="Q169" s="66"/>
      <c r="R169" s="66"/>
      <c r="S169" s="66"/>
      <c r="T169" s="66"/>
      <c r="U169" s="66"/>
      <c r="V169" s="66"/>
      <c r="W169" s="66"/>
      <c r="X169" s="66"/>
      <c r="Y169" s="66"/>
      <c r="Z169" s="66"/>
      <c r="AA169" s="66"/>
      <c r="AB169" s="66"/>
    </row>
    <row r="170" spans="1:28">
      <c r="A170" s="66"/>
      <c r="B170" s="66"/>
      <c r="C170" s="66"/>
      <c r="D170" s="66"/>
      <c r="E170" s="66"/>
      <c r="F170" s="66"/>
      <c r="G170" s="66"/>
      <c r="H170" s="66"/>
      <c r="I170" s="66"/>
      <c r="J170" s="66"/>
      <c r="K170" s="66"/>
      <c r="L170" s="66"/>
      <c r="M170" s="66"/>
      <c r="N170" s="66"/>
      <c r="O170" s="66"/>
      <c r="P170" s="66"/>
      <c r="Q170" s="66"/>
      <c r="R170" s="66"/>
      <c r="S170" s="66"/>
      <c r="T170" s="66"/>
      <c r="U170" s="66"/>
      <c r="V170" s="66"/>
      <c r="W170" s="66"/>
      <c r="X170" s="66"/>
      <c r="Y170" s="66"/>
      <c r="Z170" s="66"/>
      <c r="AA170" s="66"/>
      <c r="AB170" s="66"/>
    </row>
    <row r="171" spans="1:28">
      <c r="A171" s="66"/>
      <c r="B171" s="66"/>
      <c r="C171" s="66"/>
      <c r="D171" s="66"/>
      <c r="E171" s="66"/>
      <c r="F171" s="66"/>
      <c r="G171" s="66"/>
      <c r="H171" s="66"/>
      <c r="I171" s="66"/>
      <c r="J171" s="66"/>
      <c r="K171" s="66"/>
      <c r="L171" s="66"/>
      <c r="M171" s="66"/>
      <c r="N171" s="66"/>
      <c r="O171" s="66"/>
      <c r="P171" s="66"/>
      <c r="Q171" s="66"/>
      <c r="R171" s="66"/>
      <c r="S171" s="66"/>
      <c r="T171" s="66"/>
      <c r="U171" s="66"/>
      <c r="V171" s="66"/>
      <c r="W171" s="66"/>
      <c r="X171" s="66"/>
      <c r="Y171" s="66"/>
      <c r="Z171" s="66"/>
      <c r="AA171" s="66"/>
      <c r="AB171" s="66"/>
    </row>
    <row r="172" spans="1:28">
      <c r="A172" s="66"/>
      <c r="B172" s="66"/>
      <c r="C172" s="66"/>
      <c r="D172" s="66"/>
      <c r="E172" s="66"/>
      <c r="F172" s="66"/>
      <c r="G172" s="66"/>
      <c r="H172" s="66"/>
      <c r="I172" s="66"/>
      <c r="J172" s="66"/>
      <c r="K172" s="66"/>
      <c r="L172" s="66"/>
      <c r="M172" s="66"/>
      <c r="N172" s="66"/>
      <c r="O172" s="66"/>
      <c r="P172" s="66"/>
      <c r="Q172" s="66"/>
      <c r="R172" s="66"/>
      <c r="S172" s="66"/>
      <c r="T172" s="66"/>
      <c r="U172" s="66"/>
      <c r="V172" s="66"/>
      <c r="W172" s="66"/>
      <c r="X172" s="66"/>
      <c r="Y172" s="66"/>
      <c r="Z172" s="66"/>
      <c r="AA172" s="66"/>
      <c r="AB172" s="66"/>
    </row>
    <row r="173" spans="1:28">
      <c r="A173" s="66"/>
      <c r="B173" s="66"/>
      <c r="C173" s="66"/>
      <c r="D173" s="66"/>
      <c r="E173" s="66"/>
      <c r="F173" s="66"/>
      <c r="G173" s="66"/>
      <c r="H173" s="66"/>
      <c r="I173" s="66"/>
      <c r="J173" s="66"/>
      <c r="K173" s="66"/>
      <c r="L173" s="66"/>
      <c r="M173" s="66"/>
      <c r="N173" s="66"/>
      <c r="O173" s="66"/>
      <c r="P173" s="66"/>
      <c r="Q173" s="66"/>
      <c r="R173" s="66"/>
      <c r="S173" s="66"/>
      <c r="T173" s="66"/>
      <c r="U173" s="66"/>
      <c r="V173" s="66"/>
      <c r="W173" s="66"/>
      <c r="X173" s="66"/>
      <c r="Y173" s="66"/>
      <c r="Z173" s="66"/>
      <c r="AA173" s="66"/>
      <c r="AB173" s="66"/>
    </row>
    <row r="174" spans="1:28">
      <c r="A174" s="66"/>
      <c r="B174" s="66"/>
      <c r="C174" s="66"/>
      <c r="D174" s="66"/>
      <c r="E174" s="66"/>
      <c r="F174" s="66"/>
      <c r="G174" s="66"/>
      <c r="H174" s="66"/>
      <c r="I174" s="66"/>
      <c r="J174" s="66"/>
      <c r="K174" s="66"/>
      <c r="L174" s="66"/>
      <c r="M174" s="66"/>
      <c r="N174" s="66"/>
      <c r="O174" s="66"/>
      <c r="P174" s="66"/>
      <c r="Q174" s="66"/>
      <c r="R174" s="66"/>
      <c r="S174" s="66"/>
      <c r="T174" s="66"/>
      <c r="U174" s="66"/>
      <c r="V174" s="66"/>
      <c r="W174" s="66"/>
      <c r="X174" s="66"/>
      <c r="Y174" s="66"/>
      <c r="Z174" s="66"/>
      <c r="AA174" s="66"/>
      <c r="AB174" s="66"/>
    </row>
    <row r="175" spans="1:28">
      <c r="A175" s="66"/>
      <c r="B175" s="66"/>
      <c r="C175" s="66"/>
      <c r="D175" s="66"/>
      <c r="E175" s="66"/>
      <c r="F175" s="66"/>
      <c r="G175" s="66"/>
      <c r="H175" s="66"/>
      <c r="I175" s="66"/>
      <c r="J175" s="66"/>
      <c r="K175" s="66"/>
      <c r="L175" s="66"/>
      <c r="M175" s="66"/>
      <c r="N175" s="66"/>
      <c r="O175" s="66"/>
      <c r="P175" s="66"/>
      <c r="Q175" s="66"/>
      <c r="R175" s="66"/>
      <c r="S175" s="66"/>
      <c r="T175" s="66"/>
      <c r="U175" s="66"/>
      <c r="V175" s="66"/>
      <c r="W175" s="66"/>
      <c r="X175" s="66"/>
      <c r="Y175" s="66"/>
      <c r="Z175" s="66"/>
      <c r="AA175" s="66"/>
      <c r="AB175" s="66"/>
    </row>
    <row r="176" spans="1:28">
      <c r="A176" s="66"/>
      <c r="B176" s="66"/>
      <c r="C176" s="66"/>
      <c r="D176" s="66"/>
      <c r="E176" s="66"/>
      <c r="F176" s="66"/>
      <c r="G176" s="66"/>
      <c r="H176" s="66"/>
      <c r="I176" s="66"/>
      <c r="J176" s="66"/>
      <c r="K176" s="66"/>
      <c r="L176" s="66"/>
      <c r="M176" s="66"/>
      <c r="N176" s="66"/>
      <c r="O176" s="66"/>
      <c r="P176" s="66"/>
      <c r="Q176" s="66"/>
      <c r="R176" s="66"/>
      <c r="S176" s="66"/>
      <c r="T176" s="66"/>
      <c r="U176" s="66"/>
      <c r="V176" s="66"/>
      <c r="W176" s="66"/>
      <c r="X176" s="66"/>
      <c r="Y176" s="66"/>
      <c r="Z176" s="66"/>
      <c r="AA176" s="66"/>
      <c r="AB176" s="66"/>
    </row>
    <row r="177" spans="1:28">
      <c r="A177" s="66"/>
      <c r="B177" s="66"/>
      <c r="C177" s="66"/>
      <c r="D177" s="66"/>
      <c r="E177" s="66"/>
      <c r="F177" s="66"/>
      <c r="G177" s="66"/>
      <c r="H177" s="66"/>
      <c r="I177" s="66"/>
      <c r="J177" s="66"/>
      <c r="K177" s="66"/>
      <c r="L177" s="66"/>
      <c r="M177" s="66"/>
      <c r="N177" s="66"/>
      <c r="O177" s="66"/>
      <c r="P177" s="66"/>
      <c r="Q177" s="66"/>
      <c r="R177" s="66"/>
      <c r="S177" s="66"/>
      <c r="T177" s="66"/>
      <c r="U177" s="66"/>
      <c r="V177" s="66"/>
      <c r="W177" s="66"/>
      <c r="X177" s="66"/>
      <c r="Y177" s="66"/>
      <c r="Z177" s="66"/>
      <c r="AA177" s="66"/>
      <c r="AB177" s="66"/>
    </row>
    <row r="178" spans="1:28">
      <c r="A178" s="66"/>
      <c r="B178" s="66"/>
      <c r="C178" s="66"/>
      <c r="D178" s="66"/>
      <c r="E178" s="66"/>
      <c r="F178" s="66"/>
      <c r="G178" s="66"/>
      <c r="H178" s="66"/>
      <c r="I178" s="66"/>
      <c r="J178" s="66"/>
      <c r="K178" s="66"/>
      <c r="L178" s="66"/>
      <c r="M178" s="66"/>
      <c r="N178" s="66"/>
      <c r="O178" s="66"/>
      <c r="P178" s="66"/>
      <c r="Q178" s="66"/>
      <c r="R178" s="66"/>
      <c r="S178" s="66"/>
      <c r="T178" s="66"/>
      <c r="U178" s="66"/>
      <c r="V178" s="66"/>
      <c r="W178" s="66"/>
      <c r="X178" s="66"/>
      <c r="Y178" s="66"/>
      <c r="Z178" s="66"/>
      <c r="AA178" s="66"/>
      <c r="AB178" s="66"/>
    </row>
    <row r="179" spans="1:28">
      <c r="A179" s="66"/>
      <c r="B179" s="66"/>
      <c r="C179" s="66"/>
      <c r="D179" s="66"/>
      <c r="E179" s="66"/>
      <c r="F179" s="66"/>
      <c r="G179" s="66"/>
      <c r="H179" s="66"/>
      <c r="I179" s="66"/>
      <c r="J179" s="66"/>
      <c r="K179" s="66"/>
      <c r="L179" s="66"/>
      <c r="M179" s="66"/>
      <c r="N179" s="66"/>
      <c r="O179" s="66"/>
      <c r="P179" s="66"/>
      <c r="Q179" s="66"/>
      <c r="R179" s="66"/>
      <c r="S179" s="66"/>
      <c r="T179" s="66"/>
      <c r="U179" s="66"/>
      <c r="V179" s="66"/>
      <c r="W179" s="66"/>
      <c r="X179" s="66"/>
      <c r="Y179" s="66"/>
      <c r="Z179" s="66"/>
      <c r="AA179" s="66"/>
      <c r="AB179" s="66"/>
    </row>
    <row r="180" spans="1:28">
      <c r="A180" s="66"/>
      <c r="B180" s="66"/>
      <c r="C180" s="66"/>
      <c r="D180" s="66"/>
      <c r="E180" s="66"/>
      <c r="F180" s="66"/>
      <c r="G180" s="66"/>
      <c r="H180" s="66"/>
      <c r="I180" s="66"/>
      <c r="J180" s="66"/>
      <c r="K180" s="66"/>
      <c r="L180" s="66"/>
      <c r="M180" s="66"/>
      <c r="N180" s="66"/>
      <c r="O180" s="66"/>
      <c r="P180" s="66"/>
      <c r="Q180" s="66"/>
      <c r="R180" s="66"/>
      <c r="S180" s="66"/>
      <c r="T180" s="66"/>
      <c r="U180" s="66"/>
      <c r="V180" s="66"/>
      <c r="W180" s="66"/>
      <c r="X180" s="66"/>
      <c r="Y180" s="66"/>
      <c r="Z180" s="66"/>
      <c r="AA180" s="66"/>
      <c r="AB180" s="66"/>
    </row>
    <row r="181" spans="1:28">
      <c r="A181" s="66"/>
      <c r="B181" s="66"/>
      <c r="C181" s="66"/>
      <c r="D181" s="66"/>
      <c r="E181" s="66"/>
      <c r="F181" s="66"/>
      <c r="G181" s="66"/>
      <c r="H181" s="66"/>
      <c r="I181" s="66"/>
      <c r="J181" s="66"/>
      <c r="K181" s="66"/>
      <c r="L181" s="66"/>
      <c r="M181" s="66"/>
      <c r="N181" s="66"/>
      <c r="O181" s="66"/>
      <c r="P181" s="66"/>
      <c r="Q181" s="66"/>
      <c r="R181" s="66"/>
      <c r="S181" s="66"/>
      <c r="T181" s="66"/>
      <c r="U181" s="66"/>
      <c r="V181" s="66"/>
      <c r="W181" s="66"/>
      <c r="X181" s="66"/>
      <c r="Y181" s="66"/>
      <c r="Z181" s="66"/>
      <c r="AA181" s="66"/>
      <c r="AB181" s="66"/>
    </row>
    <row r="182" spans="1:28">
      <c r="A182" s="66"/>
      <c r="B182" s="66"/>
      <c r="C182" s="66"/>
      <c r="D182" s="66"/>
      <c r="E182" s="66"/>
      <c r="F182" s="66"/>
      <c r="G182" s="66"/>
      <c r="H182" s="66"/>
      <c r="I182" s="66"/>
      <c r="J182" s="66"/>
      <c r="K182" s="66"/>
      <c r="L182" s="66"/>
      <c r="M182" s="66"/>
      <c r="N182" s="66"/>
      <c r="O182" s="66"/>
      <c r="P182" s="66"/>
      <c r="Q182" s="66"/>
      <c r="R182" s="66"/>
      <c r="S182" s="66"/>
      <c r="T182" s="66"/>
      <c r="U182" s="66"/>
      <c r="V182" s="66"/>
      <c r="W182" s="66"/>
      <c r="X182" s="66"/>
      <c r="Y182" s="66"/>
      <c r="Z182" s="66"/>
      <c r="AA182" s="66"/>
      <c r="AB182" s="66"/>
    </row>
    <row r="183" spans="1:28">
      <c r="A183" s="66"/>
      <c r="B183" s="66"/>
      <c r="C183" s="66"/>
      <c r="D183" s="66"/>
      <c r="E183" s="66"/>
      <c r="F183" s="66"/>
      <c r="G183" s="66"/>
      <c r="H183" s="66"/>
      <c r="I183" s="66"/>
      <c r="J183" s="66"/>
      <c r="K183" s="66"/>
      <c r="L183" s="66"/>
      <c r="M183" s="66"/>
      <c r="N183" s="66"/>
      <c r="O183" s="66"/>
      <c r="P183" s="66"/>
      <c r="Q183" s="66"/>
      <c r="R183" s="66"/>
      <c r="S183" s="66"/>
      <c r="T183" s="66"/>
      <c r="U183" s="66"/>
      <c r="V183" s="66"/>
      <c r="W183" s="66"/>
      <c r="X183" s="66"/>
      <c r="Y183" s="66"/>
      <c r="Z183" s="66"/>
      <c r="AA183" s="66"/>
      <c r="AB183" s="66"/>
    </row>
    <row r="184" spans="1:28">
      <c r="A184" s="66"/>
      <c r="B184" s="66"/>
      <c r="C184" s="66"/>
      <c r="D184" s="66"/>
      <c r="E184" s="66"/>
      <c r="F184" s="66"/>
      <c r="G184" s="66"/>
      <c r="H184" s="66"/>
      <c r="I184" s="66"/>
      <c r="J184" s="66"/>
      <c r="K184" s="66"/>
      <c r="L184" s="66"/>
      <c r="M184" s="66"/>
      <c r="N184" s="66"/>
      <c r="O184" s="66"/>
      <c r="P184" s="66"/>
      <c r="Q184" s="66"/>
      <c r="R184" s="66"/>
      <c r="S184" s="66"/>
      <c r="T184" s="66"/>
      <c r="U184" s="66"/>
      <c r="V184" s="66"/>
      <c r="W184" s="66"/>
      <c r="X184" s="66"/>
      <c r="Y184" s="66"/>
      <c r="Z184" s="66"/>
      <c r="AA184" s="66"/>
      <c r="AB184" s="66"/>
    </row>
    <row r="185" spans="1:28">
      <c r="A185" s="66"/>
      <c r="B185" s="66"/>
      <c r="C185" s="66"/>
      <c r="D185" s="66"/>
      <c r="E185" s="66"/>
      <c r="F185" s="66"/>
      <c r="G185" s="66"/>
      <c r="H185" s="66"/>
      <c r="I185" s="66"/>
      <c r="J185" s="66"/>
      <c r="K185" s="66"/>
      <c r="L185" s="66"/>
      <c r="M185" s="66"/>
      <c r="N185" s="66"/>
      <c r="O185" s="66"/>
      <c r="P185" s="66"/>
      <c r="Q185" s="66"/>
      <c r="R185" s="66"/>
      <c r="S185" s="66"/>
      <c r="T185" s="66"/>
      <c r="U185" s="66"/>
      <c r="V185" s="66"/>
      <c r="W185" s="66"/>
      <c r="X185" s="66"/>
      <c r="Y185" s="66"/>
      <c r="Z185" s="66"/>
      <c r="AA185" s="66"/>
      <c r="AB185" s="66"/>
    </row>
    <row r="186" spans="1:28">
      <c r="A186" s="66"/>
      <c r="B186" s="66"/>
      <c r="C186" s="66"/>
      <c r="D186" s="66"/>
      <c r="E186" s="66"/>
      <c r="F186" s="66"/>
      <c r="G186" s="66"/>
      <c r="H186" s="66"/>
      <c r="I186" s="66"/>
      <c r="J186" s="66"/>
      <c r="K186" s="66"/>
      <c r="L186" s="66"/>
      <c r="M186" s="66"/>
      <c r="N186" s="66"/>
      <c r="O186" s="66"/>
      <c r="P186" s="66"/>
      <c r="Q186" s="66"/>
      <c r="R186" s="66"/>
      <c r="S186" s="66"/>
      <c r="T186" s="66"/>
      <c r="U186" s="66"/>
      <c r="V186" s="66"/>
      <c r="W186" s="66"/>
      <c r="X186" s="66"/>
      <c r="Y186" s="66"/>
      <c r="Z186" s="66"/>
      <c r="AA186" s="66"/>
      <c r="AB186" s="66"/>
    </row>
    <row r="187" spans="1:28">
      <c r="A187" s="66"/>
      <c r="B187" s="66"/>
      <c r="C187" s="66"/>
      <c r="D187" s="66"/>
      <c r="E187" s="66"/>
      <c r="F187" s="66"/>
      <c r="G187" s="66"/>
      <c r="H187" s="66"/>
      <c r="I187" s="66"/>
      <c r="J187" s="66"/>
      <c r="K187" s="66"/>
      <c r="L187" s="66"/>
      <c r="M187" s="66"/>
      <c r="N187" s="66"/>
      <c r="O187" s="66"/>
      <c r="P187" s="66"/>
      <c r="Q187" s="66"/>
      <c r="R187" s="66"/>
      <c r="S187" s="66"/>
      <c r="T187" s="66"/>
      <c r="U187" s="66"/>
      <c r="V187" s="66"/>
      <c r="W187" s="66"/>
      <c r="X187" s="66"/>
      <c r="Y187" s="66"/>
      <c r="Z187" s="66"/>
      <c r="AA187" s="66"/>
      <c r="AB187" s="66"/>
    </row>
    <row r="188" spans="1:28">
      <c r="A188" s="66"/>
      <c r="B188" s="66"/>
      <c r="C188" s="66"/>
      <c r="D188" s="66"/>
      <c r="E188" s="66"/>
      <c r="F188" s="66"/>
      <c r="G188" s="66"/>
      <c r="H188" s="66"/>
      <c r="I188" s="66"/>
      <c r="J188" s="66"/>
      <c r="K188" s="66"/>
      <c r="L188" s="66"/>
      <c r="M188" s="66"/>
      <c r="N188" s="66"/>
      <c r="O188" s="66"/>
      <c r="P188" s="66"/>
      <c r="Q188" s="66"/>
      <c r="R188" s="66"/>
      <c r="S188" s="66"/>
      <c r="T188" s="66"/>
      <c r="U188" s="66"/>
      <c r="V188" s="66"/>
      <c r="W188" s="66"/>
      <c r="X188" s="66"/>
      <c r="Y188" s="66"/>
      <c r="Z188" s="66"/>
      <c r="AA188" s="66"/>
      <c r="AB188" s="66"/>
    </row>
    <row r="189" spans="1:28">
      <c r="A189" s="66"/>
      <c r="B189" s="66"/>
      <c r="C189" s="66"/>
      <c r="D189" s="66"/>
      <c r="E189" s="66"/>
      <c r="F189" s="66"/>
      <c r="G189" s="66"/>
      <c r="H189" s="66"/>
      <c r="I189" s="66"/>
      <c r="J189" s="66"/>
      <c r="K189" s="66"/>
      <c r="L189" s="66"/>
      <c r="M189" s="66"/>
      <c r="N189" s="66"/>
      <c r="O189" s="66"/>
      <c r="P189" s="66"/>
      <c r="Q189" s="66"/>
      <c r="R189" s="66"/>
      <c r="S189" s="66"/>
      <c r="T189" s="66"/>
      <c r="U189" s="66"/>
      <c r="V189" s="66"/>
      <c r="W189" s="66"/>
      <c r="X189" s="66"/>
      <c r="Y189" s="66"/>
      <c r="Z189" s="66"/>
      <c r="AA189" s="66"/>
      <c r="AB189" s="66"/>
    </row>
    <row r="190" spans="1:28">
      <c r="A190" s="66"/>
      <c r="B190" s="66"/>
      <c r="C190" s="66"/>
      <c r="D190" s="66"/>
      <c r="E190" s="66"/>
      <c r="F190" s="66"/>
      <c r="G190" s="66"/>
      <c r="H190" s="66"/>
      <c r="I190" s="66"/>
      <c r="J190" s="66"/>
      <c r="K190" s="66"/>
      <c r="L190" s="66"/>
      <c r="M190" s="66"/>
      <c r="N190" s="66"/>
      <c r="O190" s="66"/>
      <c r="P190" s="66"/>
      <c r="Q190" s="66"/>
      <c r="R190" s="66"/>
      <c r="S190" s="66"/>
      <c r="T190" s="66"/>
      <c r="U190" s="66"/>
      <c r="V190" s="66"/>
      <c r="W190" s="66"/>
      <c r="X190" s="66"/>
      <c r="Y190" s="66"/>
      <c r="Z190" s="66"/>
      <c r="AA190" s="66"/>
      <c r="AB190" s="66"/>
    </row>
    <row r="191" spans="1:28">
      <c r="A191" s="66"/>
      <c r="B191" s="66"/>
      <c r="C191" s="66"/>
      <c r="D191" s="66"/>
      <c r="E191" s="66"/>
      <c r="F191" s="66"/>
      <c r="G191" s="66"/>
      <c r="H191" s="66"/>
      <c r="I191" s="66"/>
      <c r="J191" s="66"/>
      <c r="K191" s="66"/>
      <c r="L191" s="66"/>
      <c r="M191" s="66"/>
      <c r="N191" s="66"/>
      <c r="O191" s="66"/>
      <c r="P191" s="66"/>
      <c r="Q191" s="66"/>
      <c r="R191" s="66"/>
      <c r="S191" s="66"/>
      <c r="T191" s="66"/>
      <c r="U191" s="66"/>
      <c r="V191" s="66"/>
      <c r="W191" s="66"/>
      <c r="X191" s="66"/>
      <c r="Y191" s="66"/>
      <c r="Z191" s="66"/>
      <c r="AA191" s="66"/>
      <c r="AB191" s="66"/>
    </row>
    <row r="192" spans="1:28">
      <c r="A192" s="66"/>
      <c r="B192" s="66"/>
      <c r="C192" s="66"/>
      <c r="D192" s="66"/>
      <c r="E192" s="66"/>
      <c r="F192" s="66"/>
      <c r="G192" s="66"/>
      <c r="H192" s="66"/>
      <c r="I192" s="66"/>
      <c r="J192" s="66"/>
      <c r="K192" s="66"/>
      <c r="L192" s="66"/>
      <c r="M192" s="66"/>
      <c r="N192" s="66"/>
      <c r="O192" s="66"/>
      <c r="P192" s="66"/>
      <c r="Q192" s="66"/>
      <c r="R192" s="66"/>
      <c r="S192" s="66"/>
      <c r="T192" s="66"/>
      <c r="U192" s="66"/>
      <c r="V192" s="66"/>
      <c r="W192" s="66"/>
      <c r="X192" s="66"/>
      <c r="Y192" s="66"/>
      <c r="Z192" s="66"/>
      <c r="AA192" s="66"/>
      <c r="AB192" s="66"/>
    </row>
    <row r="193" spans="1:28">
      <c r="A193" s="66"/>
      <c r="B193" s="66"/>
      <c r="C193" s="66"/>
      <c r="D193" s="66"/>
      <c r="E193" s="66"/>
      <c r="F193" s="66"/>
      <c r="G193" s="66"/>
      <c r="H193" s="66"/>
      <c r="I193" s="66"/>
      <c r="J193" s="66"/>
      <c r="K193" s="66"/>
      <c r="L193" s="66"/>
      <c r="M193" s="66"/>
      <c r="N193" s="66"/>
      <c r="O193" s="66"/>
      <c r="P193" s="66"/>
      <c r="Q193" s="66"/>
      <c r="R193" s="66"/>
      <c r="S193" s="66"/>
      <c r="T193" s="66"/>
      <c r="U193" s="66"/>
      <c r="V193" s="66"/>
      <c r="W193" s="66"/>
      <c r="X193" s="66"/>
      <c r="Y193" s="66"/>
      <c r="Z193" s="66"/>
      <c r="AA193" s="66"/>
      <c r="AB193" s="66"/>
    </row>
    <row r="194" spans="1:28">
      <c r="A194" s="66"/>
      <c r="B194" s="66"/>
      <c r="C194" s="66"/>
      <c r="D194" s="66"/>
      <c r="E194" s="66"/>
      <c r="F194" s="66"/>
      <c r="G194" s="66"/>
      <c r="H194" s="66"/>
      <c r="I194" s="66"/>
      <c r="J194" s="66"/>
      <c r="K194" s="66"/>
      <c r="L194" s="66"/>
      <c r="M194" s="66"/>
      <c r="N194" s="66"/>
      <c r="O194" s="66"/>
      <c r="P194" s="66"/>
      <c r="Q194" s="66"/>
      <c r="R194" s="66"/>
      <c r="S194" s="66"/>
      <c r="T194" s="66"/>
      <c r="U194" s="66"/>
      <c r="V194" s="66"/>
      <c r="W194" s="66"/>
      <c r="X194" s="66"/>
      <c r="Y194" s="66"/>
      <c r="Z194" s="66"/>
      <c r="AA194" s="66"/>
      <c r="AB194" s="66"/>
    </row>
    <row r="195" spans="1:28">
      <c r="A195" s="66"/>
      <c r="B195" s="66"/>
      <c r="C195" s="66"/>
      <c r="D195" s="66"/>
      <c r="E195" s="66"/>
      <c r="F195" s="66"/>
      <c r="G195" s="66"/>
      <c r="H195" s="66"/>
      <c r="I195" s="66"/>
      <c r="J195" s="66"/>
      <c r="K195" s="66"/>
      <c r="L195" s="66"/>
      <c r="M195" s="66"/>
      <c r="N195" s="66"/>
      <c r="O195" s="66"/>
      <c r="P195" s="66"/>
      <c r="Q195" s="66"/>
      <c r="R195" s="66"/>
      <c r="S195" s="66"/>
      <c r="T195" s="66"/>
      <c r="U195" s="66"/>
      <c r="V195" s="66"/>
      <c r="W195" s="66"/>
      <c r="X195" s="66"/>
      <c r="Y195" s="66"/>
      <c r="Z195" s="66"/>
      <c r="AA195" s="66"/>
      <c r="AB195" s="66"/>
    </row>
    <row r="196" spans="1:28">
      <c r="A196" s="66"/>
      <c r="B196" s="66"/>
      <c r="C196" s="66"/>
      <c r="D196" s="66"/>
      <c r="E196" s="66"/>
      <c r="F196" s="66"/>
      <c r="G196" s="66"/>
      <c r="H196" s="66"/>
      <c r="I196" s="66"/>
      <c r="J196" s="66"/>
      <c r="K196" s="66"/>
      <c r="L196" s="66"/>
      <c r="M196" s="66"/>
      <c r="N196" s="66"/>
      <c r="O196" s="66"/>
      <c r="P196" s="66"/>
      <c r="Q196" s="66"/>
      <c r="R196" s="66"/>
      <c r="S196" s="66"/>
      <c r="T196" s="66"/>
      <c r="U196" s="66"/>
      <c r="V196" s="66"/>
      <c r="W196" s="66"/>
      <c r="X196" s="66"/>
      <c r="Y196" s="66"/>
      <c r="Z196" s="66"/>
      <c r="AA196" s="66"/>
      <c r="AB196" s="66"/>
    </row>
    <row r="197" spans="1:28">
      <c r="A197" s="66"/>
      <c r="B197" s="66"/>
      <c r="C197" s="66"/>
      <c r="D197" s="66"/>
      <c r="E197" s="66"/>
      <c r="F197" s="66"/>
      <c r="G197" s="66"/>
      <c r="H197" s="66"/>
      <c r="I197" s="66"/>
      <c r="J197" s="66"/>
      <c r="K197" s="66"/>
      <c r="L197" s="66"/>
      <c r="M197" s="66"/>
      <c r="N197" s="66"/>
      <c r="O197" s="66"/>
      <c r="P197" s="66"/>
      <c r="Q197" s="66"/>
      <c r="R197" s="66"/>
      <c r="S197" s="66"/>
      <c r="T197" s="66"/>
      <c r="U197" s="66"/>
      <c r="V197" s="66"/>
      <c r="W197" s="66"/>
      <c r="X197" s="66"/>
      <c r="Y197" s="66"/>
      <c r="Z197" s="66"/>
      <c r="AA197" s="66"/>
      <c r="AB197" s="66"/>
    </row>
    <row r="198" spans="1:28">
      <c r="A198" s="66"/>
      <c r="B198" s="66"/>
      <c r="C198" s="66"/>
      <c r="D198" s="66"/>
      <c r="E198" s="66"/>
      <c r="F198" s="66"/>
      <c r="G198" s="66"/>
      <c r="H198" s="66"/>
      <c r="I198" s="66"/>
      <c r="J198" s="66"/>
      <c r="K198" s="66"/>
      <c r="L198" s="66"/>
      <c r="M198" s="66"/>
      <c r="N198" s="66"/>
      <c r="O198" s="66"/>
      <c r="P198" s="66"/>
      <c r="Q198" s="66"/>
      <c r="R198" s="66"/>
      <c r="S198" s="66"/>
      <c r="T198" s="66"/>
      <c r="U198" s="66"/>
      <c r="V198" s="66"/>
      <c r="W198" s="66"/>
      <c r="X198" s="66"/>
      <c r="Y198" s="66"/>
      <c r="Z198" s="66"/>
      <c r="AA198" s="66"/>
      <c r="AB198" s="66"/>
    </row>
    <row r="199" spans="1:28">
      <c r="A199" s="66"/>
      <c r="B199" s="66"/>
      <c r="C199" s="66"/>
      <c r="D199" s="66"/>
      <c r="E199" s="66"/>
      <c r="F199" s="66"/>
      <c r="G199" s="66"/>
      <c r="H199" s="66"/>
      <c r="I199" s="66"/>
      <c r="J199" s="66"/>
      <c r="K199" s="66"/>
      <c r="L199" s="66"/>
      <c r="M199" s="66"/>
      <c r="N199" s="66"/>
      <c r="O199" s="66"/>
      <c r="P199" s="66"/>
      <c r="Q199" s="66"/>
      <c r="R199" s="66"/>
      <c r="S199" s="66"/>
      <c r="T199" s="66"/>
      <c r="U199" s="66"/>
      <c r="V199" s="66"/>
      <c r="W199" s="66"/>
      <c r="X199" s="66"/>
      <c r="Y199" s="66"/>
      <c r="Z199" s="66"/>
      <c r="AA199" s="66"/>
      <c r="AB199" s="66"/>
    </row>
    <row r="200" spans="1:28">
      <c r="A200" s="66"/>
      <c r="B200" s="66"/>
      <c r="C200" s="66"/>
      <c r="D200" s="66"/>
      <c r="E200" s="66"/>
      <c r="F200" s="66"/>
      <c r="G200" s="66"/>
      <c r="H200" s="66"/>
      <c r="I200" s="66"/>
      <c r="J200" s="66"/>
      <c r="K200" s="66"/>
      <c r="L200" s="66"/>
      <c r="M200" s="66"/>
      <c r="N200" s="66"/>
      <c r="O200" s="66"/>
      <c r="P200" s="66"/>
      <c r="Q200" s="66"/>
      <c r="R200" s="66"/>
      <c r="S200" s="66"/>
      <c r="T200" s="66"/>
      <c r="U200" s="66"/>
      <c r="V200" s="66"/>
      <c r="W200" s="66"/>
      <c r="X200" s="66"/>
      <c r="Y200" s="66"/>
      <c r="Z200" s="66"/>
      <c r="AA200" s="66"/>
      <c r="AB200" s="66"/>
    </row>
    <row r="201" spans="1:28">
      <c r="A201" s="66"/>
      <c r="B201" s="66"/>
      <c r="C201" s="66"/>
      <c r="D201" s="66"/>
      <c r="E201" s="66"/>
      <c r="F201" s="66"/>
      <c r="G201" s="66"/>
      <c r="H201" s="66"/>
      <c r="I201" s="66"/>
      <c r="J201" s="66"/>
      <c r="K201" s="66"/>
      <c r="L201" s="66"/>
      <c r="M201" s="66"/>
      <c r="N201" s="66"/>
      <c r="O201" s="66"/>
      <c r="P201" s="66"/>
      <c r="Q201" s="66"/>
      <c r="R201" s="66"/>
      <c r="S201" s="66"/>
      <c r="T201" s="66"/>
      <c r="U201" s="66"/>
      <c r="V201" s="66"/>
      <c r="W201" s="66"/>
      <c r="X201" s="66"/>
      <c r="Y201" s="66"/>
      <c r="Z201" s="66"/>
      <c r="AA201" s="66"/>
      <c r="AB201" s="66"/>
    </row>
    <row r="202" spans="1:28">
      <c r="A202" s="66"/>
      <c r="B202" s="66"/>
      <c r="C202" s="66"/>
      <c r="D202" s="66"/>
      <c r="E202" s="66"/>
      <c r="F202" s="66"/>
      <c r="G202" s="66"/>
      <c r="H202" s="66"/>
      <c r="I202" s="66"/>
      <c r="J202" s="66"/>
      <c r="K202" s="66"/>
      <c r="L202" s="66"/>
      <c r="M202" s="66"/>
      <c r="N202" s="66"/>
      <c r="O202" s="66"/>
      <c r="P202" s="66"/>
      <c r="Q202" s="66"/>
      <c r="R202" s="66"/>
      <c r="S202" s="66"/>
      <c r="T202" s="66"/>
      <c r="U202" s="66"/>
      <c r="V202" s="66"/>
      <c r="W202" s="66"/>
      <c r="X202" s="66"/>
      <c r="Y202" s="66"/>
      <c r="Z202" s="66"/>
      <c r="AA202" s="66"/>
      <c r="AB202" s="66"/>
    </row>
    <row r="203" spans="1:28">
      <c r="A203" s="66"/>
      <c r="B203" s="66"/>
      <c r="C203" s="66"/>
      <c r="D203" s="66"/>
      <c r="E203" s="66"/>
      <c r="F203" s="66"/>
      <c r="G203" s="66"/>
      <c r="H203" s="66"/>
      <c r="I203" s="66"/>
      <c r="J203" s="66"/>
      <c r="K203" s="66"/>
      <c r="L203" s="66"/>
      <c r="M203" s="66"/>
      <c r="N203" s="66"/>
      <c r="O203" s="66"/>
      <c r="P203" s="66"/>
      <c r="Q203" s="66"/>
      <c r="R203" s="66"/>
      <c r="S203" s="66"/>
      <c r="T203" s="66"/>
      <c r="U203" s="66"/>
      <c r="V203" s="66"/>
      <c r="W203" s="66"/>
      <c r="X203" s="66"/>
      <c r="Y203" s="66"/>
      <c r="Z203" s="66"/>
      <c r="AA203" s="66"/>
      <c r="AB203" s="66"/>
    </row>
    <row r="204" spans="1:28">
      <c r="A204" s="66"/>
      <c r="B204" s="66"/>
      <c r="C204" s="66"/>
      <c r="D204" s="66"/>
      <c r="E204" s="66"/>
      <c r="F204" s="66"/>
      <c r="G204" s="66"/>
      <c r="H204" s="66"/>
      <c r="I204" s="66"/>
      <c r="J204" s="66"/>
      <c r="K204" s="66"/>
      <c r="L204" s="66"/>
      <c r="M204" s="66"/>
      <c r="N204" s="66"/>
      <c r="O204" s="66"/>
      <c r="P204" s="66"/>
      <c r="Q204" s="66"/>
      <c r="R204" s="66"/>
      <c r="S204" s="66"/>
      <c r="T204" s="66"/>
      <c r="U204" s="66"/>
      <c r="V204" s="66"/>
      <c r="W204" s="66"/>
      <c r="X204" s="66"/>
      <c r="Y204" s="66"/>
      <c r="Z204" s="66"/>
      <c r="AA204" s="66"/>
      <c r="AB204" s="66"/>
    </row>
    <row r="205" spans="1:28">
      <c r="A205" s="66"/>
      <c r="B205" s="66"/>
      <c r="C205" s="66"/>
      <c r="D205" s="66"/>
      <c r="E205" s="66"/>
      <c r="F205" s="66"/>
      <c r="G205" s="66"/>
      <c r="H205" s="66"/>
      <c r="I205" s="66"/>
      <c r="J205" s="66"/>
      <c r="K205" s="66"/>
      <c r="L205" s="66"/>
      <c r="M205" s="66"/>
      <c r="N205" s="66"/>
      <c r="O205" s="66"/>
      <c r="P205" s="66"/>
      <c r="Q205" s="66"/>
      <c r="R205" s="66"/>
      <c r="S205" s="66"/>
      <c r="T205" s="66"/>
      <c r="U205" s="66"/>
      <c r="V205" s="66"/>
      <c r="W205" s="66"/>
      <c r="X205" s="66"/>
      <c r="Y205" s="66"/>
      <c r="Z205" s="66"/>
      <c r="AA205" s="66"/>
      <c r="AB205" s="66"/>
    </row>
    <row r="206" spans="1:28">
      <c r="A206" s="66"/>
      <c r="B206" s="66"/>
      <c r="C206" s="66"/>
      <c r="D206" s="66"/>
      <c r="E206" s="66"/>
      <c r="F206" s="66"/>
      <c r="G206" s="66"/>
      <c r="H206" s="66"/>
      <c r="I206" s="66"/>
      <c r="J206" s="66"/>
      <c r="K206" s="66"/>
      <c r="L206" s="66"/>
      <c r="M206" s="66"/>
      <c r="N206" s="66"/>
      <c r="O206" s="66"/>
      <c r="P206" s="66"/>
      <c r="Q206" s="66"/>
      <c r="R206" s="66"/>
      <c r="S206" s="66"/>
      <c r="T206" s="66"/>
      <c r="U206" s="66"/>
      <c r="V206" s="66"/>
      <c r="W206" s="66"/>
      <c r="X206" s="66"/>
      <c r="Y206" s="66"/>
      <c r="Z206" s="66"/>
      <c r="AA206" s="66"/>
      <c r="AB206" s="66"/>
    </row>
    <row r="207" spans="1:28">
      <c r="A207" s="66"/>
      <c r="B207" s="66"/>
      <c r="C207" s="66"/>
      <c r="D207" s="66"/>
      <c r="E207" s="66"/>
      <c r="F207" s="66"/>
      <c r="G207" s="66"/>
      <c r="H207" s="66"/>
      <c r="I207" s="66"/>
      <c r="J207" s="66"/>
      <c r="K207" s="66"/>
      <c r="L207" s="66"/>
      <c r="M207" s="66"/>
      <c r="N207" s="66"/>
      <c r="O207" s="66"/>
      <c r="P207" s="66"/>
      <c r="Q207" s="66"/>
      <c r="R207" s="66"/>
      <c r="S207" s="66"/>
      <c r="T207" s="66"/>
      <c r="U207" s="66"/>
      <c r="V207" s="66"/>
      <c r="W207" s="66"/>
      <c r="X207" s="66"/>
      <c r="Y207" s="66"/>
      <c r="Z207" s="66"/>
      <c r="AA207" s="66"/>
      <c r="AB207" s="66"/>
    </row>
    <row r="208" spans="1:28">
      <c r="A208" s="66"/>
      <c r="B208" s="66"/>
      <c r="C208" s="66"/>
      <c r="D208" s="66"/>
      <c r="E208" s="66"/>
      <c r="F208" s="66"/>
      <c r="G208" s="66"/>
      <c r="H208" s="66"/>
      <c r="I208" s="66"/>
      <c r="J208" s="66"/>
      <c r="K208" s="66"/>
      <c r="L208" s="66"/>
      <c r="M208" s="66"/>
      <c r="N208" s="66"/>
      <c r="O208" s="66"/>
      <c r="P208" s="66"/>
      <c r="Q208" s="66"/>
      <c r="R208" s="66"/>
      <c r="S208" s="66"/>
      <c r="T208" s="66"/>
      <c r="U208" s="66"/>
      <c r="V208" s="66"/>
      <c r="W208" s="66"/>
      <c r="X208" s="66"/>
      <c r="Y208" s="66"/>
      <c r="Z208" s="66"/>
      <c r="AA208" s="66"/>
      <c r="AB208" s="66"/>
    </row>
    <row r="209" spans="1:28">
      <c r="A209" s="66"/>
      <c r="B209" s="66"/>
      <c r="C209" s="66"/>
      <c r="D209" s="66"/>
      <c r="E209" s="66"/>
      <c r="F209" s="66"/>
      <c r="G209" s="66"/>
      <c r="H209" s="66"/>
      <c r="I209" s="66"/>
      <c r="J209" s="66"/>
      <c r="K209" s="66"/>
      <c r="L209" s="66"/>
      <c r="M209" s="66"/>
      <c r="N209" s="66"/>
      <c r="O209" s="66"/>
      <c r="P209" s="66"/>
      <c r="Q209" s="66"/>
      <c r="R209" s="66"/>
      <c r="S209" s="66"/>
      <c r="T209" s="66"/>
      <c r="U209" s="66"/>
      <c r="V209" s="66"/>
      <c r="W209" s="66"/>
      <c r="X209" s="66"/>
      <c r="Y209" s="66"/>
      <c r="Z209" s="66"/>
      <c r="AA209" s="66"/>
      <c r="AB209" s="66"/>
    </row>
    <row r="210" spans="1:28">
      <c r="A210" s="66"/>
      <c r="B210" s="66"/>
      <c r="C210" s="66"/>
      <c r="D210" s="66"/>
      <c r="E210" s="66"/>
      <c r="F210" s="66"/>
      <c r="G210" s="66"/>
      <c r="H210" s="66"/>
      <c r="I210" s="66"/>
      <c r="J210" s="66"/>
      <c r="K210" s="66"/>
      <c r="L210" s="66"/>
      <c r="M210" s="66"/>
      <c r="N210" s="66"/>
      <c r="O210" s="66"/>
      <c r="P210" s="66"/>
      <c r="Q210" s="66"/>
      <c r="R210" s="66"/>
      <c r="S210" s="66"/>
      <c r="T210" s="66"/>
      <c r="U210" s="66"/>
      <c r="V210" s="66"/>
      <c r="W210" s="66"/>
      <c r="X210" s="66"/>
      <c r="Y210" s="66"/>
      <c r="Z210" s="66"/>
      <c r="AA210" s="66"/>
      <c r="AB210" s="66"/>
    </row>
    <row r="211" spans="1:28">
      <c r="A211" s="66"/>
      <c r="B211" s="66"/>
      <c r="C211" s="66"/>
      <c r="D211" s="66"/>
      <c r="E211" s="66"/>
      <c r="F211" s="66"/>
      <c r="G211" s="66"/>
      <c r="H211" s="66"/>
      <c r="I211" s="66"/>
      <c r="J211" s="66"/>
      <c r="K211" s="66"/>
      <c r="L211" s="66"/>
      <c r="M211" s="66"/>
      <c r="N211" s="66"/>
      <c r="O211" s="66"/>
      <c r="P211" s="66"/>
      <c r="Q211" s="66"/>
      <c r="R211" s="66"/>
      <c r="S211" s="66"/>
      <c r="T211" s="66"/>
      <c r="U211" s="66"/>
      <c r="V211" s="66"/>
      <c r="W211" s="66"/>
      <c r="X211" s="66"/>
      <c r="Y211" s="66"/>
      <c r="Z211" s="66"/>
      <c r="AA211" s="66"/>
      <c r="AB211" s="66"/>
    </row>
    <row r="212" spans="1:28">
      <c r="A212" s="66"/>
      <c r="B212" s="66"/>
      <c r="C212" s="66"/>
      <c r="D212" s="66"/>
      <c r="E212" s="66"/>
      <c r="F212" s="66"/>
      <c r="G212" s="66"/>
      <c r="H212" s="66"/>
      <c r="I212" s="66"/>
      <c r="J212" s="66"/>
      <c r="K212" s="66"/>
      <c r="L212" s="66"/>
      <c r="M212" s="66"/>
      <c r="N212" s="66"/>
      <c r="O212" s="66"/>
      <c r="P212" s="66"/>
      <c r="Q212" s="66"/>
      <c r="R212" s="66"/>
      <c r="S212" s="66"/>
      <c r="T212" s="66"/>
      <c r="U212" s="66"/>
      <c r="V212" s="66"/>
      <c r="W212" s="66"/>
      <c r="X212" s="66"/>
      <c r="Y212" s="66"/>
      <c r="Z212" s="66"/>
      <c r="AA212" s="66"/>
      <c r="AB212" s="66"/>
    </row>
    <row r="213" spans="1:28">
      <c r="A213" s="66"/>
      <c r="B213" s="66"/>
      <c r="C213" s="66"/>
      <c r="D213" s="66"/>
      <c r="E213" s="66"/>
      <c r="F213" s="66"/>
      <c r="G213" s="66"/>
      <c r="H213" s="66"/>
      <c r="I213" s="66"/>
      <c r="J213" s="66"/>
      <c r="K213" s="66"/>
      <c r="L213" s="66"/>
      <c r="M213" s="66"/>
      <c r="N213" s="66"/>
      <c r="O213" s="66"/>
      <c r="P213" s="66"/>
      <c r="Q213" s="66"/>
      <c r="R213" s="66"/>
      <c r="S213" s="66"/>
      <c r="T213" s="66"/>
      <c r="U213" s="66"/>
      <c r="V213" s="66"/>
      <c r="W213" s="66"/>
      <c r="X213" s="66"/>
      <c r="Y213" s="66"/>
      <c r="Z213" s="66"/>
      <c r="AA213" s="66"/>
      <c r="AB213" s="66"/>
    </row>
    <row r="214" spans="1:28">
      <c r="A214" s="66"/>
      <c r="B214" s="66"/>
      <c r="C214" s="66"/>
      <c r="D214" s="66"/>
      <c r="E214" s="66"/>
      <c r="F214" s="66"/>
      <c r="G214" s="66"/>
      <c r="H214" s="66"/>
      <c r="I214" s="66"/>
      <c r="J214" s="66"/>
      <c r="K214" s="66"/>
      <c r="L214" s="66"/>
      <c r="M214" s="66"/>
      <c r="N214" s="66"/>
      <c r="O214" s="66"/>
      <c r="P214" s="66"/>
      <c r="Q214" s="66"/>
      <c r="R214" s="66"/>
      <c r="S214" s="66"/>
      <c r="T214" s="66"/>
      <c r="U214" s="66"/>
      <c r="V214" s="66"/>
      <c r="W214" s="66"/>
      <c r="X214" s="66"/>
      <c r="Y214" s="66"/>
      <c r="Z214" s="66"/>
      <c r="AA214" s="66"/>
      <c r="AB214" s="66"/>
    </row>
    <row r="215" spans="1:28">
      <c r="A215" s="66"/>
      <c r="B215" s="66"/>
      <c r="C215" s="66"/>
      <c r="D215" s="66"/>
      <c r="E215" s="66"/>
      <c r="F215" s="66"/>
      <c r="G215" s="66"/>
      <c r="H215" s="66"/>
      <c r="I215" s="66"/>
      <c r="J215" s="66"/>
      <c r="K215" s="66"/>
      <c r="L215" s="66"/>
      <c r="M215" s="66"/>
      <c r="N215" s="66"/>
      <c r="O215" s="66"/>
      <c r="P215" s="66"/>
      <c r="Q215" s="66"/>
      <c r="R215" s="66"/>
      <c r="S215" s="66"/>
      <c r="T215" s="66"/>
      <c r="U215" s="66"/>
      <c r="V215" s="66"/>
      <c r="W215" s="66"/>
      <c r="X215" s="66"/>
      <c r="Y215" s="66"/>
      <c r="Z215" s="66"/>
      <c r="AA215" s="66"/>
      <c r="AB215" s="66"/>
    </row>
    <row r="216" spans="1:28">
      <c r="A216" s="66"/>
      <c r="B216" s="66"/>
      <c r="C216" s="66"/>
      <c r="D216" s="66"/>
      <c r="E216" s="66"/>
      <c r="F216" s="66"/>
      <c r="G216" s="66"/>
      <c r="H216" s="66"/>
      <c r="I216" s="66"/>
      <c r="J216" s="66"/>
      <c r="K216" s="66"/>
      <c r="L216" s="66"/>
      <c r="M216" s="66"/>
      <c r="N216" s="66"/>
      <c r="O216" s="66"/>
      <c r="P216" s="66"/>
      <c r="Q216" s="66"/>
      <c r="R216" s="66"/>
      <c r="S216" s="66"/>
      <c r="T216" s="66"/>
      <c r="U216" s="66"/>
      <c r="V216" s="66"/>
      <c r="W216" s="66"/>
      <c r="X216" s="66"/>
      <c r="Y216" s="66"/>
      <c r="Z216" s="66"/>
      <c r="AA216" s="66"/>
      <c r="AB216" s="66"/>
    </row>
    <row r="217" spans="1:28">
      <c r="A217" s="66"/>
      <c r="B217" s="66"/>
      <c r="C217" s="66"/>
      <c r="D217" s="66"/>
      <c r="E217" s="66"/>
      <c r="F217" s="66"/>
      <c r="G217" s="66"/>
      <c r="H217" s="66"/>
      <c r="I217" s="66"/>
      <c r="J217" s="66"/>
      <c r="K217" s="66"/>
      <c r="L217" s="66"/>
      <c r="M217" s="66"/>
      <c r="N217" s="66"/>
      <c r="O217" s="66"/>
      <c r="P217" s="66"/>
      <c r="Q217" s="66"/>
      <c r="R217" s="66"/>
      <c r="S217" s="66"/>
      <c r="T217" s="66"/>
      <c r="U217" s="66"/>
      <c r="V217" s="66"/>
      <c r="W217" s="66"/>
      <c r="X217" s="66"/>
      <c r="Y217" s="66"/>
      <c r="Z217" s="66"/>
      <c r="AA217" s="66"/>
      <c r="AB217" s="66"/>
    </row>
    <row r="218" spans="1:28">
      <c r="A218" s="66"/>
      <c r="B218" s="66"/>
      <c r="C218" s="66"/>
      <c r="D218" s="66"/>
      <c r="E218" s="66"/>
      <c r="F218" s="66"/>
      <c r="G218" s="66"/>
      <c r="H218" s="66"/>
      <c r="I218" s="66"/>
      <c r="J218" s="66"/>
      <c r="K218" s="66"/>
      <c r="L218" s="66"/>
      <c r="M218" s="66"/>
      <c r="N218" s="66"/>
      <c r="O218" s="66"/>
      <c r="P218" s="66"/>
      <c r="Q218" s="66"/>
      <c r="R218" s="66"/>
      <c r="S218" s="66"/>
      <c r="T218" s="66"/>
      <c r="U218" s="66"/>
      <c r="V218" s="66"/>
      <c r="W218" s="66"/>
      <c r="X218" s="66"/>
      <c r="Y218" s="66"/>
      <c r="Z218" s="66"/>
      <c r="AA218" s="66"/>
      <c r="AB218" s="66"/>
    </row>
    <row r="219" spans="1:28">
      <c r="A219" s="66"/>
      <c r="B219" s="66"/>
      <c r="C219" s="66"/>
      <c r="D219" s="66"/>
      <c r="E219" s="66"/>
      <c r="F219" s="66"/>
      <c r="G219" s="66"/>
      <c r="H219" s="66"/>
      <c r="I219" s="66"/>
      <c r="J219" s="66"/>
      <c r="K219" s="66"/>
      <c r="L219" s="66"/>
      <c r="M219" s="66"/>
      <c r="N219" s="66"/>
      <c r="O219" s="66"/>
      <c r="P219" s="66"/>
      <c r="Q219" s="66"/>
      <c r="R219" s="66"/>
      <c r="S219" s="66"/>
      <c r="T219" s="66"/>
      <c r="U219" s="66"/>
      <c r="V219" s="66"/>
      <c r="W219" s="66"/>
      <c r="X219" s="66"/>
      <c r="Y219" s="66"/>
      <c r="Z219" s="66"/>
      <c r="AA219" s="66"/>
      <c r="AB219" s="66"/>
    </row>
    <row r="220" spans="1:28">
      <c r="A220" s="66"/>
      <c r="B220" s="66"/>
      <c r="C220" s="66"/>
      <c r="D220" s="66"/>
      <c r="E220" s="66"/>
      <c r="F220" s="66"/>
      <c r="G220" s="66"/>
      <c r="H220" s="66"/>
      <c r="I220" s="66"/>
      <c r="J220" s="66"/>
      <c r="K220" s="66"/>
      <c r="L220" s="66"/>
      <c r="M220" s="66"/>
      <c r="N220" s="66"/>
      <c r="O220" s="66"/>
      <c r="P220" s="66"/>
      <c r="Q220" s="66"/>
      <c r="R220" s="66"/>
      <c r="S220" s="66"/>
      <c r="T220" s="66"/>
      <c r="U220" s="66"/>
      <c r="V220" s="66"/>
      <c r="W220" s="66"/>
      <c r="X220" s="66"/>
      <c r="Y220" s="66"/>
      <c r="Z220" s="66"/>
      <c r="AA220" s="66"/>
      <c r="AB220" s="66"/>
    </row>
    <row r="221" spans="1:28">
      <c r="A221" s="66"/>
      <c r="B221" s="66"/>
      <c r="C221" s="66"/>
      <c r="D221" s="66"/>
      <c r="E221" s="66"/>
      <c r="F221" s="66"/>
      <c r="G221" s="66"/>
      <c r="H221" s="66"/>
      <c r="I221" s="66"/>
      <c r="J221" s="66"/>
      <c r="K221" s="66"/>
      <c r="L221" s="66"/>
      <c r="M221" s="66"/>
      <c r="N221" s="66"/>
      <c r="O221" s="66"/>
      <c r="P221" s="66"/>
      <c r="Q221" s="66"/>
      <c r="R221" s="66"/>
      <c r="S221" s="66"/>
      <c r="T221" s="66"/>
      <c r="U221" s="66"/>
      <c r="V221" s="66"/>
      <c r="W221" s="66"/>
      <c r="X221" s="66"/>
      <c r="Y221" s="66"/>
      <c r="Z221" s="66"/>
      <c r="AA221" s="66"/>
      <c r="AB221" s="66"/>
    </row>
    <row r="222" spans="1:28">
      <c r="A222" s="66"/>
      <c r="B222" s="66"/>
      <c r="C222" s="66"/>
      <c r="D222" s="66"/>
      <c r="E222" s="66"/>
      <c r="F222" s="66"/>
      <c r="G222" s="66"/>
      <c r="H222" s="66"/>
      <c r="I222" s="66"/>
      <c r="J222" s="66"/>
      <c r="K222" s="66"/>
      <c r="L222" s="66"/>
      <c r="M222" s="66"/>
      <c r="N222" s="66"/>
      <c r="O222" s="66"/>
      <c r="P222" s="66"/>
      <c r="Q222" s="66"/>
      <c r="R222" s="66"/>
      <c r="S222" s="66"/>
      <c r="T222" s="66"/>
      <c r="U222" s="66"/>
      <c r="V222" s="66"/>
      <c r="W222" s="66"/>
      <c r="X222" s="66"/>
      <c r="Y222" s="66"/>
      <c r="Z222" s="66"/>
      <c r="AA222" s="66"/>
      <c r="AB222" s="66"/>
    </row>
    <row r="223" spans="1:28">
      <c r="A223" s="66"/>
      <c r="B223" s="66"/>
      <c r="C223" s="66"/>
      <c r="D223" s="66"/>
      <c r="E223" s="66"/>
      <c r="F223" s="66"/>
      <c r="G223" s="66"/>
      <c r="H223" s="66"/>
      <c r="I223" s="66"/>
      <c r="J223" s="66"/>
      <c r="K223" s="66"/>
      <c r="L223" s="66"/>
      <c r="M223" s="66"/>
      <c r="N223" s="66"/>
      <c r="O223" s="66"/>
      <c r="P223" s="66"/>
      <c r="Q223" s="66"/>
      <c r="R223" s="66"/>
      <c r="S223" s="66"/>
      <c r="T223" s="66"/>
      <c r="U223" s="66"/>
      <c r="V223" s="66"/>
      <c r="W223" s="66"/>
      <c r="X223" s="66"/>
      <c r="Y223" s="66"/>
      <c r="Z223" s="66"/>
      <c r="AA223" s="66"/>
      <c r="AB223" s="66"/>
    </row>
    <row r="224" spans="1:28">
      <c r="A224" s="66"/>
      <c r="B224" s="66"/>
      <c r="C224" s="66"/>
      <c r="D224" s="66"/>
      <c r="E224" s="66"/>
      <c r="F224" s="66"/>
      <c r="G224" s="66"/>
      <c r="H224" s="66"/>
      <c r="I224" s="66"/>
      <c r="J224" s="66"/>
      <c r="K224" s="66"/>
      <c r="L224" s="66"/>
      <c r="M224" s="66"/>
      <c r="N224" s="66"/>
      <c r="O224" s="66"/>
      <c r="P224" s="66"/>
      <c r="Q224" s="66"/>
      <c r="R224" s="66"/>
      <c r="S224" s="66"/>
      <c r="T224" s="66"/>
      <c r="U224" s="66"/>
      <c r="V224" s="66"/>
      <c r="W224" s="66"/>
      <c r="X224" s="66"/>
      <c r="Y224" s="66"/>
      <c r="Z224" s="66"/>
      <c r="AA224" s="66"/>
      <c r="AB224" s="66"/>
    </row>
    <row r="225" spans="1:28">
      <c r="A225" s="66"/>
      <c r="B225" s="66"/>
      <c r="C225" s="66"/>
      <c r="D225" s="66"/>
      <c r="E225" s="66"/>
      <c r="F225" s="66"/>
      <c r="G225" s="66"/>
      <c r="H225" s="66"/>
      <c r="I225" s="66"/>
      <c r="J225" s="66"/>
      <c r="K225" s="66"/>
      <c r="L225" s="66"/>
      <c r="M225" s="66"/>
      <c r="N225" s="66"/>
      <c r="O225" s="66"/>
      <c r="P225" s="66"/>
      <c r="Q225" s="66"/>
      <c r="R225" s="66"/>
      <c r="S225" s="66"/>
      <c r="T225" s="66"/>
      <c r="U225" s="66"/>
      <c r="V225" s="66"/>
      <c r="W225" s="66"/>
      <c r="X225" s="66"/>
      <c r="Y225" s="66"/>
      <c r="Z225" s="66"/>
      <c r="AA225" s="66"/>
      <c r="AB225" s="66"/>
    </row>
    <row r="226" spans="1:28">
      <c r="A226" s="66"/>
      <c r="B226" s="66"/>
      <c r="C226" s="66"/>
      <c r="D226" s="66"/>
      <c r="E226" s="66"/>
      <c r="F226" s="66"/>
      <c r="G226" s="66"/>
      <c r="H226" s="66"/>
      <c r="I226" s="66"/>
      <c r="J226" s="66"/>
      <c r="K226" s="66"/>
      <c r="L226" s="66"/>
      <c r="M226" s="66"/>
      <c r="N226" s="66"/>
      <c r="O226" s="66"/>
      <c r="P226" s="66"/>
      <c r="Q226" s="66"/>
      <c r="R226" s="66"/>
      <c r="S226" s="66"/>
      <c r="T226" s="66"/>
      <c r="U226" s="66"/>
      <c r="V226" s="66"/>
      <c r="W226" s="66"/>
      <c r="X226" s="66"/>
      <c r="Y226" s="66"/>
      <c r="Z226" s="66"/>
      <c r="AA226" s="66"/>
      <c r="AB226" s="66"/>
    </row>
    <row r="227" spans="1:28">
      <c r="A227" s="66"/>
      <c r="B227" s="66"/>
      <c r="C227" s="66"/>
      <c r="D227" s="66"/>
      <c r="E227" s="66"/>
      <c r="F227" s="66"/>
      <c r="G227" s="66"/>
      <c r="H227" s="66"/>
      <c r="I227" s="66"/>
      <c r="J227" s="66"/>
      <c r="K227" s="66"/>
      <c r="L227" s="66"/>
      <c r="M227" s="66"/>
      <c r="N227" s="66"/>
      <c r="O227" s="66"/>
      <c r="P227" s="66"/>
      <c r="Q227" s="66"/>
      <c r="R227" s="66"/>
      <c r="S227" s="66"/>
      <c r="T227" s="66"/>
      <c r="U227" s="66"/>
      <c r="V227" s="66"/>
      <c r="W227" s="66"/>
      <c r="X227" s="66"/>
      <c r="Y227" s="66"/>
      <c r="Z227" s="66"/>
      <c r="AA227" s="66"/>
      <c r="AB227" s="66"/>
    </row>
    <row r="228" spans="1:28">
      <c r="A228" s="66"/>
      <c r="B228" s="66"/>
      <c r="C228" s="66"/>
      <c r="D228" s="66"/>
      <c r="E228" s="66"/>
      <c r="F228" s="66"/>
      <c r="G228" s="66"/>
      <c r="H228" s="66"/>
      <c r="I228" s="66"/>
      <c r="J228" s="66"/>
      <c r="K228" s="66"/>
      <c r="L228" s="66"/>
      <c r="M228" s="66"/>
      <c r="N228" s="66"/>
      <c r="O228" s="66"/>
      <c r="P228" s="66"/>
      <c r="Q228" s="66"/>
      <c r="R228" s="66"/>
      <c r="S228" s="66"/>
      <c r="T228" s="66"/>
      <c r="U228" s="66"/>
      <c r="V228" s="66"/>
      <c r="W228" s="66"/>
      <c r="X228" s="66"/>
      <c r="Y228" s="66"/>
      <c r="Z228" s="66"/>
      <c r="AA228" s="66"/>
      <c r="AB228" s="66"/>
    </row>
    <row r="229" spans="1:28">
      <c r="A229" s="66"/>
      <c r="B229" s="66"/>
      <c r="C229" s="66"/>
      <c r="D229" s="66"/>
      <c r="E229" s="66"/>
      <c r="F229" s="66"/>
      <c r="G229" s="66"/>
      <c r="H229" s="66"/>
      <c r="I229" s="66"/>
      <c r="J229" s="66"/>
      <c r="K229" s="66"/>
      <c r="L229" s="66"/>
      <c r="M229" s="66"/>
      <c r="N229" s="66"/>
      <c r="O229" s="66"/>
      <c r="P229" s="66"/>
      <c r="Q229" s="66"/>
      <c r="R229" s="66"/>
      <c r="S229" s="66"/>
      <c r="T229" s="66"/>
      <c r="U229" s="66"/>
      <c r="V229" s="66"/>
      <c r="W229" s="66"/>
      <c r="X229" s="66"/>
      <c r="Y229" s="66"/>
      <c r="Z229" s="66"/>
      <c r="AA229" s="66"/>
      <c r="AB229" s="66"/>
    </row>
    <row r="230" spans="1:28">
      <c r="A230" s="66"/>
      <c r="B230" s="66"/>
      <c r="C230" s="66"/>
      <c r="D230" s="66"/>
      <c r="E230" s="66"/>
      <c r="F230" s="66"/>
      <c r="G230" s="66"/>
      <c r="H230" s="66"/>
      <c r="I230" s="66"/>
      <c r="J230" s="66"/>
      <c r="K230" s="66"/>
      <c r="L230" s="66"/>
      <c r="M230" s="66"/>
      <c r="N230" s="66"/>
      <c r="O230" s="66"/>
      <c r="P230" s="66"/>
      <c r="Q230" s="66"/>
      <c r="R230" s="66"/>
      <c r="S230" s="66"/>
      <c r="T230" s="66"/>
      <c r="U230" s="66"/>
      <c r="V230" s="66"/>
      <c r="W230" s="66"/>
      <c r="X230" s="66"/>
      <c r="Y230" s="66"/>
      <c r="Z230" s="66"/>
      <c r="AA230" s="66"/>
      <c r="AB230" s="66"/>
    </row>
    <row r="231" spans="1:28">
      <c r="A231" s="66"/>
      <c r="B231" s="66"/>
      <c r="C231" s="66"/>
      <c r="D231" s="66"/>
      <c r="E231" s="66"/>
      <c r="F231" s="66"/>
      <c r="G231" s="66"/>
      <c r="H231" s="66"/>
      <c r="I231" s="66"/>
      <c r="J231" s="66"/>
      <c r="K231" s="66"/>
      <c r="L231" s="66"/>
      <c r="M231" s="66"/>
      <c r="N231" s="66"/>
      <c r="O231" s="66"/>
      <c r="P231" s="66"/>
      <c r="Q231" s="66"/>
      <c r="R231" s="66"/>
      <c r="S231" s="66"/>
      <c r="T231" s="66"/>
      <c r="U231" s="66"/>
      <c r="V231" s="66"/>
      <c r="W231" s="66"/>
      <c r="X231" s="66"/>
      <c r="Y231" s="66"/>
      <c r="Z231" s="66"/>
      <c r="AA231" s="66"/>
      <c r="AB231" s="66"/>
    </row>
    <row r="232" spans="1:28">
      <c r="A232" s="66"/>
      <c r="B232" s="66"/>
      <c r="C232" s="66"/>
      <c r="D232" s="66"/>
      <c r="E232" s="66"/>
      <c r="F232" s="66"/>
      <c r="G232" s="66"/>
      <c r="H232" s="66"/>
      <c r="I232" s="66"/>
      <c r="J232" s="66"/>
      <c r="K232" s="66"/>
      <c r="L232" s="66"/>
      <c r="M232" s="66"/>
      <c r="N232" s="66"/>
      <c r="O232" s="66"/>
      <c r="P232" s="66"/>
      <c r="Q232" s="66"/>
      <c r="R232" s="66"/>
      <c r="S232" s="66"/>
      <c r="T232" s="66"/>
      <c r="U232" s="66"/>
      <c r="V232" s="66"/>
      <c r="W232" s="66"/>
      <c r="X232" s="66"/>
      <c r="Y232" s="66"/>
      <c r="Z232" s="66"/>
      <c r="AA232" s="66"/>
      <c r="AB232" s="66"/>
    </row>
    <row r="233" spans="1:28">
      <c r="A233" s="66"/>
      <c r="B233" s="66"/>
      <c r="C233" s="66"/>
      <c r="D233" s="66"/>
      <c r="E233" s="66"/>
      <c r="F233" s="66"/>
      <c r="G233" s="66"/>
      <c r="H233" s="66"/>
      <c r="I233" s="66"/>
      <c r="J233" s="66"/>
      <c r="K233" s="66"/>
      <c r="L233" s="66"/>
      <c r="M233" s="66"/>
      <c r="N233" s="66"/>
      <c r="O233" s="66"/>
      <c r="P233" s="66"/>
      <c r="Q233" s="66"/>
      <c r="R233" s="66"/>
      <c r="S233" s="66"/>
      <c r="T233" s="66"/>
      <c r="U233" s="66"/>
      <c r="V233" s="66"/>
      <c r="W233" s="66"/>
      <c r="X233" s="66"/>
      <c r="Y233" s="66"/>
      <c r="Z233" s="66"/>
      <c r="AA233" s="66"/>
      <c r="AB233" s="66"/>
    </row>
    <row r="234" spans="1:28">
      <c r="A234" s="66"/>
      <c r="B234" s="66"/>
      <c r="C234" s="66"/>
      <c r="D234" s="66"/>
      <c r="E234" s="66"/>
      <c r="F234" s="66"/>
      <c r="G234" s="66"/>
      <c r="H234" s="66"/>
      <c r="I234" s="66"/>
      <c r="J234" s="66"/>
      <c r="K234" s="66"/>
      <c r="L234" s="66"/>
      <c r="M234" s="66"/>
      <c r="N234" s="66"/>
      <c r="O234" s="66"/>
      <c r="P234" s="66"/>
      <c r="Q234" s="66"/>
      <c r="R234" s="66"/>
      <c r="S234" s="66"/>
      <c r="T234" s="66"/>
      <c r="U234" s="66"/>
      <c r="V234" s="66"/>
      <c r="W234" s="66"/>
      <c r="X234" s="66"/>
      <c r="Y234" s="66"/>
      <c r="Z234" s="66"/>
      <c r="AA234" s="66"/>
      <c r="AB234" s="66"/>
    </row>
    <row r="235" spans="1:28">
      <c r="A235" s="66"/>
      <c r="B235" s="66"/>
      <c r="C235" s="66"/>
      <c r="D235" s="66"/>
      <c r="E235" s="66"/>
      <c r="F235" s="66"/>
      <c r="G235" s="66"/>
      <c r="H235" s="66"/>
      <c r="I235" s="66"/>
      <c r="J235" s="66"/>
      <c r="K235" s="66"/>
      <c r="L235" s="66"/>
      <c r="M235" s="66"/>
      <c r="N235" s="66"/>
      <c r="O235" s="66"/>
      <c r="P235" s="66"/>
      <c r="Q235" s="66"/>
      <c r="R235" s="66"/>
      <c r="S235" s="66"/>
      <c r="T235" s="66"/>
      <c r="U235" s="66"/>
      <c r="V235" s="66"/>
      <c r="W235" s="66"/>
      <c r="X235" s="66"/>
      <c r="Y235" s="66"/>
      <c r="Z235" s="66"/>
      <c r="AA235" s="66"/>
      <c r="AB235" s="66"/>
    </row>
    <row r="236" spans="1:28">
      <c r="A236" s="66"/>
      <c r="B236" s="66"/>
      <c r="C236" s="66"/>
      <c r="D236" s="66"/>
      <c r="E236" s="66"/>
      <c r="F236" s="66"/>
      <c r="G236" s="66"/>
      <c r="H236" s="66"/>
      <c r="I236" s="66"/>
      <c r="J236" s="66"/>
      <c r="K236" s="66"/>
      <c r="L236" s="66"/>
      <c r="M236" s="66"/>
      <c r="N236" s="66"/>
      <c r="O236" s="66"/>
      <c r="P236" s="66"/>
      <c r="Q236" s="66"/>
      <c r="R236" s="66"/>
      <c r="S236" s="66"/>
      <c r="T236" s="66"/>
      <c r="U236" s="66"/>
      <c r="V236" s="66"/>
      <c r="W236" s="66"/>
      <c r="X236" s="66"/>
      <c r="Y236" s="66"/>
      <c r="Z236" s="66"/>
      <c r="AA236" s="66"/>
      <c r="AB236" s="66"/>
    </row>
    <row r="237" spans="1:28">
      <c r="A237" s="66"/>
      <c r="B237" s="66"/>
      <c r="C237" s="66"/>
      <c r="D237" s="66"/>
      <c r="E237" s="66"/>
      <c r="F237" s="66"/>
      <c r="G237" s="66"/>
      <c r="H237" s="66"/>
      <c r="I237" s="66"/>
      <c r="J237" s="66"/>
      <c r="K237" s="66"/>
      <c r="L237" s="66"/>
      <c r="M237" s="66"/>
      <c r="N237" s="66"/>
      <c r="O237" s="66"/>
      <c r="P237" s="66"/>
      <c r="Q237" s="66"/>
      <c r="R237" s="66"/>
      <c r="S237" s="66"/>
      <c r="T237" s="66"/>
      <c r="U237" s="66"/>
      <c r="V237" s="66"/>
      <c r="W237" s="66"/>
      <c r="X237" s="66"/>
      <c r="Y237" s="66"/>
      <c r="Z237" s="66"/>
      <c r="AA237" s="66"/>
      <c r="AB237" s="66"/>
    </row>
    <row r="238" spans="1:28">
      <c r="A238" s="66"/>
      <c r="B238" s="66"/>
      <c r="C238" s="66"/>
      <c r="D238" s="66"/>
      <c r="E238" s="66"/>
      <c r="F238" s="66"/>
      <c r="G238" s="66"/>
      <c r="H238" s="66"/>
      <c r="I238" s="66"/>
      <c r="J238" s="66"/>
      <c r="K238" s="66"/>
      <c r="L238" s="66"/>
      <c r="M238" s="66"/>
      <c r="N238" s="66"/>
      <c r="O238" s="66"/>
      <c r="P238" s="66"/>
      <c r="Q238" s="66"/>
      <c r="R238" s="66"/>
      <c r="S238" s="66"/>
      <c r="T238" s="66"/>
      <c r="U238" s="66"/>
      <c r="V238" s="66"/>
      <c r="W238" s="66"/>
      <c r="X238" s="66"/>
      <c r="Y238" s="66"/>
      <c r="Z238" s="66"/>
      <c r="AA238" s="66"/>
      <c r="AB238" s="66"/>
    </row>
    <row r="239" spans="1:28">
      <c r="A239" s="66"/>
      <c r="B239" s="66"/>
      <c r="C239" s="66"/>
      <c r="D239" s="66"/>
      <c r="E239" s="66"/>
      <c r="F239" s="66"/>
      <c r="G239" s="66"/>
      <c r="H239" s="66"/>
      <c r="I239" s="66"/>
      <c r="J239" s="66"/>
      <c r="K239" s="66"/>
      <c r="L239" s="66"/>
      <c r="M239" s="66"/>
      <c r="N239" s="66"/>
      <c r="O239" s="66"/>
      <c r="P239" s="66"/>
      <c r="Q239" s="66"/>
      <c r="R239" s="66"/>
      <c r="S239" s="66"/>
      <c r="T239" s="66"/>
      <c r="U239" s="66"/>
      <c r="V239" s="66"/>
      <c r="W239" s="66"/>
      <c r="X239" s="66"/>
      <c r="Y239" s="66"/>
      <c r="Z239" s="66"/>
      <c r="AA239" s="66"/>
      <c r="AB239" s="66"/>
    </row>
    <row r="240" spans="1:28">
      <c r="A240" s="66"/>
      <c r="B240" s="66"/>
      <c r="C240" s="66"/>
      <c r="D240" s="66"/>
      <c r="E240" s="66"/>
      <c r="F240" s="66"/>
      <c r="G240" s="66"/>
      <c r="H240" s="66"/>
      <c r="I240" s="66"/>
      <c r="J240" s="66"/>
      <c r="K240" s="66"/>
      <c r="L240" s="66"/>
      <c r="M240" s="66"/>
      <c r="N240" s="66"/>
      <c r="O240" s="66"/>
      <c r="P240" s="66"/>
      <c r="Q240" s="66"/>
      <c r="R240" s="66"/>
      <c r="S240" s="66"/>
      <c r="T240" s="66"/>
      <c r="U240" s="66"/>
      <c r="V240" s="66"/>
      <c r="W240" s="66"/>
      <c r="X240" s="66"/>
      <c r="Y240" s="66"/>
      <c r="Z240" s="66"/>
      <c r="AA240" s="66"/>
      <c r="AB240" s="66"/>
    </row>
    <row r="241" spans="1:28">
      <c r="A241" s="66"/>
      <c r="B241" s="66"/>
      <c r="C241" s="66"/>
      <c r="D241" s="66"/>
      <c r="E241" s="66"/>
      <c r="F241" s="66"/>
      <c r="G241" s="66"/>
      <c r="H241" s="66"/>
      <c r="I241" s="66"/>
      <c r="J241" s="66"/>
      <c r="K241" s="66"/>
      <c r="L241" s="66"/>
      <c r="M241" s="66"/>
      <c r="N241" s="66"/>
      <c r="O241" s="66"/>
      <c r="P241" s="66"/>
      <c r="Q241" s="66"/>
      <c r="R241" s="66"/>
      <c r="S241" s="66"/>
      <c r="T241" s="66"/>
      <c r="U241" s="66"/>
      <c r="V241" s="66"/>
      <c r="W241" s="66"/>
      <c r="X241" s="66"/>
      <c r="Y241" s="66"/>
      <c r="Z241" s="66"/>
      <c r="AA241" s="66"/>
      <c r="AB241" s="66"/>
    </row>
    <row r="242" spans="1:28">
      <c r="A242" s="66"/>
      <c r="B242" s="66"/>
      <c r="C242" s="66"/>
      <c r="D242" s="66"/>
      <c r="E242" s="66"/>
      <c r="F242" s="66"/>
      <c r="G242" s="66"/>
      <c r="H242" s="66"/>
      <c r="I242" s="66"/>
      <c r="J242" s="66"/>
      <c r="K242" s="66"/>
      <c r="L242" s="66"/>
      <c r="M242" s="66"/>
      <c r="N242" s="66"/>
      <c r="O242" s="66"/>
      <c r="P242" s="66"/>
      <c r="Q242" s="66"/>
      <c r="R242" s="66"/>
      <c r="S242" s="66"/>
      <c r="T242" s="66"/>
      <c r="U242" s="66"/>
      <c r="V242" s="66"/>
      <c r="W242" s="66"/>
      <c r="X242" s="66"/>
      <c r="Y242" s="66"/>
      <c r="Z242" s="66"/>
      <c r="AA242" s="66"/>
      <c r="AB242" s="66"/>
    </row>
    <row r="243" spans="1:28">
      <c r="A243" s="66"/>
      <c r="B243" s="66"/>
      <c r="C243" s="66"/>
      <c r="D243" s="66"/>
      <c r="E243" s="66"/>
      <c r="F243" s="66"/>
      <c r="G243" s="66"/>
      <c r="H243" s="66"/>
      <c r="I243" s="66"/>
      <c r="J243" s="66"/>
      <c r="K243" s="66"/>
      <c r="L243" s="66"/>
      <c r="M243" s="66"/>
      <c r="N243" s="66"/>
      <c r="O243" s="66"/>
      <c r="P243" s="66"/>
      <c r="Q243" s="66"/>
      <c r="R243" s="66"/>
      <c r="S243" s="66"/>
      <c r="T243" s="66"/>
      <c r="U243" s="66"/>
      <c r="V243" s="66"/>
      <c r="W243" s="66"/>
      <c r="X243" s="66"/>
      <c r="Y243" s="66"/>
      <c r="Z243" s="66"/>
      <c r="AA243" s="66"/>
      <c r="AB243" s="66"/>
    </row>
    <row r="244" spans="1:28">
      <c r="A244" s="66"/>
      <c r="B244" s="66"/>
      <c r="C244" s="66"/>
      <c r="D244" s="66"/>
      <c r="E244" s="66"/>
      <c r="F244" s="66"/>
      <c r="G244" s="66"/>
      <c r="H244" s="66"/>
      <c r="I244" s="66"/>
      <c r="J244" s="66"/>
      <c r="K244" s="66"/>
      <c r="L244" s="66"/>
      <c r="M244" s="66"/>
      <c r="N244" s="66"/>
      <c r="O244" s="66"/>
      <c r="P244" s="66"/>
      <c r="Q244" s="66"/>
      <c r="R244" s="66"/>
      <c r="S244" s="66"/>
      <c r="T244" s="66"/>
      <c r="U244" s="66"/>
      <c r="V244" s="66"/>
      <c r="W244" s="66"/>
      <c r="X244" s="66"/>
      <c r="Y244" s="66"/>
      <c r="Z244" s="66"/>
      <c r="AA244" s="66"/>
      <c r="AB244" s="66"/>
    </row>
    <row r="245" spans="1:28">
      <c r="A245" s="66"/>
      <c r="B245" s="66"/>
      <c r="C245" s="66"/>
      <c r="D245" s="66"/>
      <c r="E245" s="66"/>
      <c r="F245" s="66"/>
      <c r="G245" s="66"/>
      <c r="H245" s="66"/>
      <c r="I245" s="66"/>
      <c r="J245" s="66"/>
      <c r="K245" s="66"/>
      <c r="L245" s="66"/>
      <c r="M245" s="66"/>
      <c r="N245" s="66"/>
      <c r="O245" s="66"/>
      <c r="P245" s="66"/>
      <c r="Q245" s="66"/>
      <c r="R245" s="66"/>
      <c r="S245" s="66"/>
      <c r="T245" s="66"/>
      <c r="U245" s="66"/>
      <c r="V245" s="66"/>
      <c r="W245" s="66"/>
      <c r="X245" s="66"/>
      <c r="Y245" s="66"/>
      <c r="Z245" s="66"/>
      <c r="AA245" s="66"/>
      <c r="AB245" s="66"/>
    </row>
    <row r="246" spans="1:28">
      <c r="A246" s="66"/>
      <c r="B246" s="66"/>
      <c r="C246" s="66"/>
      <c r="D246" s="66"/>
      <c r="E246" s="66"/>
      <c r="F246" s="66"/>
      <c r="G246" s="66"/>
      <c r="H246" s="66"/>
      <c r="I246" s="66"/>
      <c r="J246" s="66"/>
      <c r="K246" s="66"/>
      <c r="L246" s="66"/>
      <c r="M246" s="66"/>
      <c r="N246" s="66"/>
      <c r="O246" s="66"/>
      <c r="P246" s="66"/>
      <c r="Q246" s="66"/>
      <c r="R246" s="66"/>
      <c r="S246" s="66"/>
      <c r="T246" s="66"/>
      <c r="U246" s="66"/>
      <c r="V246" s="66"/>
      <c r="W246" s="66"/>
      <c r="X246" s="66"/>
      <c r="Y246" s="66"/>
      <c r="Z246" s="66"/>
      <c r="AA246" s="66"/>
      <c r="AB246" s="66"/>
    </row>
    <row r="247" spans="1:28">
      <c r="A247" s="66"/>
      <c r="B247" s="66"/>
      <c r="C247" s="66"/>
      <c r="D247" s="66"/>
      <c r="E247" s="66"/>
      <c r="F247" s="66"/>
      <c r="G247" s="66"/>
      <c r="H247" s="66"/>
      <c r="I247" s="66"/>
      <c r="J247" s="66"/>
      <c r="K247" s="66"/>
      <c r="L247" s="66"/>
      <c r="M247" s="66"/>
      <c r="N247" s="66"/>
      <c r="O247" s="66"/>
      <c r="P247" s="66"/>
      <c r="Q247" s="66"/>
      <c r="R247" s="66"/>
      <c r="S247" s="66"/>
      <c r="T247" s="66"/>
      <c r="U247" s="66"/>
      <c r="V247" s="66"/>
      <c r="W247" s="66"/>
      <c r="X247" s="66"/>
      <c r="Y247" s="66"/>
      <c r="Z247" s="66"/>
      <c r="AA247" s="66"/>
      <c r="AB247" s="66"/>
    </row>
    <row r="248" spans="1:28">
      <c r="A248" s="66"/>
      <c r="B248" s="66"/>
      <c r="C248" s="66"/>
      <c r="D248" s="66"/>
      <c r="E248" s="66"/>
      <c r="F248" s="66"/>
      <c r="G248" s="66"/>
      <c r="H248" s="66"/>
      <c r="I248" s="66"/>
      <c r="J248" s="66"/>
      <c r="K248" s="66"/>
      <c r="L248" s="66"/>
      <c r="M248" s="66"/>
      <c r="N248" s="66"/>
      <c r="O248" s="66"/>
      <c r="P248" s="66"/>
      <c r="Q248" s="66"/>
      <c r="R248" s="66"/>
      <c r="S248" s="66"/>
      <c r="T248" s="66"/>
      <c r="U248" s="66"/>
      <c r="V248" s="66"/>
      <c r="W248" s="66"/>
      <c r="X248" s="66"/>
      <c r="Y248" s="66"/>
      <c r="Z248" s="66"/>
      <c r="AA248" s="66"/>
      <c r="AB248" s="66"/>
    </row>
    <row r="249" spans="1:28">
      <c r="A249" s="66"/>
      <c r="B249" s="66"/>
      <c r="C249" s="66"/>
      <c r="D249" s="66"/>
      <c r="E249" s="66"/>
      <c r="F249" s="66"/>
      <c r="G249" s="66"/>
      <c r="H249" s="66"/>
      <c r="I249" s="66"/>
      <c r="J249" s="66"/>
      <c r="K249" s="66"/>
      <c r="L249" s="66"/>
      <c r="M249" s="66"/>
      <c r="N249" s="66"/>
      <c r="O249" s="66"/>
      <c r="P249" s="66"/>
      <c r="Q249" s="66"/>
      <c r="R249" s="66"/>
      <c r="S249" s="66"/>
      <c r="T249" s="66"/>
      <c r="U249" s="66"/>
      <c r="V249" s="66"/>
      <c r="W249" s="66"/>
      <c r="X249" s="66"/>
      <c r="Y249" s="66"/>
      <c r="Z249" s="66"/>
      <c r="AA249" s="66"/>
      <c r="AB249" s="66"/>
    </row>
    <row r="250" spans="1:28">
      <c r="A250" s="66"/>
      <c r="B250" s="66"/>
      <c r="C250" s="66"/>
      <c r="D250" s="66"/>
      <c r="E250" s="66"/>
      <c r="F250" s="66"/>
      <c r="G250" s="66"/>
      <c r="H250" s="66"/>
      <c r="I250" s="66"/>
      <c r="J250" s="66"/>
      <c r="K250" s="66"/>
      <c r="L250" s="66"/>
      <c r="M250" s="66"/>
      <c r="N250" s="66"/>
      <c r="O250" s="66"/>
      <c r="P250" s="66"/>
      <c r="Q250" s="66"/>
      <c r="R250" s="66"/>
      <c r="S250" s="66"/>
      <c r="T250" s="66"/>
      <c r="U250" s="66"/>
      <c r="V250" s="66"/>
      <c r="W250" s="66"/>
      <c r="X250" s="66"/>
      <c r="Y250" s="66"/>
      <c r="Z250" s="66"/>
      <c r="AA250" s="66"/>
      <c r="AB250" s="66"/>
    </row>
    <row r="251" spans="1:28">
      <c r="A251" s="66"/>
      <c r="B251" s="66"/>
      <c r="C251" s="66"/>
      <c r="D251" s="66"/>
      <c r="E251" s="66"/>
      <c r="F251" s="66"/>
      <c r="G251" s="66"/>
      <c r="H251" s="66"/>
      <c r="I251" s="66"/>
      <c r="J251" s="66"/>
      <c r="K251" s="66"/>
      <c r="L251" s="66"/>
      <c r="M251" s="66"/>
      <c r="N251" s="66"/>
      <c r="O251" s="66"/>
      <c r="P251" s="66"/>
      <c r="Q251" s="66"/>
      <c r="R251" s="66"/>
      <c r="S251" s="66"/>
      <c r="T251" s="66"/>
      <c r="U251" s="66"/>
      <c r="V251" s="66"/>
      <c r="W251" s="66"/>
      <c r="X251" s="66"/>
      <c r="Y251" s="66"/>
      <c r="Z251" s="66"/>
      <c r="AA251" s="66"/>
      <c r="AB251" s="66"/>
    </row>
    <row r="252" spans="1:28">
      <c r="A252" s="66"/>
      <c r="B252" s="66"/>
      <c r="C252" s="66"/>
      <c r="D252" s="66"/>
      <c r="E252" s="66"/>
      <c r="F252" s="66"/>
      <c r="G252" s="66"/>
      <c r="H252" s="66"/>
      <c r="I252" s="66"/>
      <c r="J252" s="66"/>
      <c r="K252" s="66"/>
      <c r="L252" s="66"/>
      <c r="M252" s="66"/>
      <c r="N252" s="66"/>
      <c r="O252" s="66"/>
      <c r="P252" s="66"/>
      <c r="Q252" s="66"/>
      <c r="R252" s="66"/>
      <c r="S252" s="66"/>
      <c r="T252" s="66"/>
      <c r="U252" s="66"/>
      <c r="V252" s="66"/>
      <c r="W252" s="66"/>
      <c r="X252" s="66"/>
      <c r="Y252" s="66"/>
      <c r="Z252" s="66"/>
      <c r="AA252" s="66"/>
      <c r="AB252" s="66"/>
    </row>
    <row r="253" spans="1:28">
      <c r="A253" s="66"/>
      <c r="B253" s="66"/>
      <c r="C253" s="66"/>
      <c r="D253" s="66"/>
      <c r="E253" s="66"/>
      <c r="F253" s="66"/>
      <c r="G253" s="66"/>
      <c r="H253" s="66"/>
      <c r="I253" s="66"/>
      <c r="J253" s="66"/>
      <c r="K253" s="66"/>
      <c r="L253" s="66"/>
      <c r="M253" s="66"/>
      <c r="N253" s="66"/>
      <c r="O253" s="66"/>
      <c r="P253" s="66"/>
      <c r="Q253" s="66"/>
      <c r="R253" s="66"/>
      <c r="S253" s="66"/>
      <c r="T253" s="66"/>
      <c r="U253" s="66"/>
      <c r="V253" s="66"/>
      <c r="W253" s="66"/>
      <c r="X253" s="66"/>
      <c r="Y253" s="66"/>
      <c r="Z253" s="66"/>
      <c r="AA253" s="66"/>
      <c r="AB253" s="66"/>
    </row>
    <row r="254" spans="1:28">
      <c r="A254" s="66"/>
      <c r="B254" s="66"/>
      <c r="C254" s="66"/>
      <c r="D254" s="66"/>
      <c r="E254" s="66"/>
      <c r="F254" s="66"/>
      <c r="G254" s="66"/>
      <c r="H254" s="66"/>
      <c r="I254" s="66"/>
      <c r="J254" s="66"/>
      <c r="K254" s="66"/>
      <c r="L254" s="66"/>
      <c r="M254" s="66"/>
      <c r="N254" s="66"/>
      <c r="O254" s="66"/>
      <c r="P254" s="66"/>
      <c r="Q254" s="66"/>
      <c r="R254" s="66"/>
      <c r="S254" s="66"/>
      <c r="T254" s="66"/>
      <c r="U254" s="66"/>
      <c r="V254" s="66"/>
      <c r="W254" s="66"/>
      <c r="X254" s="66"/>
      <c r="Y254" s="66"/>
      <c r="Z254" s="66"/>
      <c r="AA254" s="66"/>
      <c r="AB254" s="66"/>
    </row>
    <row r="255" spans="1:28">
      <c r="A255" s="66"/>
      <c r="B255" s="66"/>
      <c r="C255" s="66"/>
      <c r="D255" s="66"/>
      <c r="E255" s="66"/>
      <c r="F255" s="66"/>
      <c r="G255" s="66"/>
      <c r="H255" s="66"/>
      <c r="I255" s="66"/>
      <c r="J255" s="66"/>
      <c r="K255" s="66"/>
      <c r="L255" s="66"/>
      <c r="M255" s="66"/>
      <c r="N255" s="66"/>
      <c r="O255" s="66"/>
      <c r="P255" s="66"/>
      <c r="Q255" s="66"/>
      <c r="R255" s="66"/>
      <c r="S255" s="66"/>
      <c r="T255" s="66"/>
      <c r="U255" s="66"/>
      <c r="V255" s="66"/>
      <c r="W255" s="66"/>
      <c r="X255" s="66"/>
      <c r="Y255" s="66"/>
      <c r="Z255" s="66"/>
      <c r="AA255" s="66"/>
      <c r="AB255" s="66"/>
    </row>
    <row r="256" spans="1:28">
      <c r="A256" s="66"/>
      <c r="B256" s="66"/>
      <c r="C256" s="66"/>
      <c r="D256" s="66"/>
      <c r="E256" s="66"/>
      <c r="F256" s="66"/>
      <c r="G256" s="66"/>
      <c r="H256" s="66"/>
      <c r="I256" s="66"/>
      <c r="J256" s="66"/>
      <c r="K256" s="66"/>
      <c r="L256" s="66"/>
      <c r="M256" s="66"/>
      <c r="N256" s="66"/>
      <c r="O256" s="66"/>
      <c r="P256" s="66"/>
      <c r="Q256" s="66"/>
      <c r="R256" s="66"/>
      <c r="S256" s="66"/>
      <c r="T256" s="66"/>
      <c r="U256" s="66"/>
      <c r="V256" s="66"/>
      <c r="W256" s="66"/>
      <c r="X256" s="66"/>
      <c r="Y256" s="66"/>
      <c r="Z256" s="66"/>
      <c r="AA256" s="66"/>
      <c r="AB256" s="66"/>
    </row>
    <row r="257" spans="1:28">
      <c r="A257" s="66"/>
      <c r="B257" s="66"/>
      <c r="C257" s="66"/>
      <c r="D257" s="66"/>
      <c r="E257" s="66"/>
      <c r="F257" s="66"/>
      <c r="G257" s="66"/>
      <c r="H257" s="66"/>
      <c r="I257" s="66"/>
      <c r="J257" s="66"/>
      <c r="K257" s="66"/>
      <c r="L257" s="66"/>
      <c r="M257" s="66"/>
      <c r="N257" s="66"/>
      <c r="O257" s="66"/>
      <c r="P257" s="66"/>
      <c r="Q257" s="66"/>
      <c r="R257" s="66"/>
      <c r="S257" s="66"/>
      <c r="T257" s="66"/>
      <c r="U257" s="66"/>
      <c r="V257" s="66"/>
      <c r="W257" s="66"/>
      <c r="X257" s="66"/>
      <c r="Y257" s="66"/>
      <c r="Z257" s="66"/>
      <c r="AA257" s="66"/>
      <c r="AB257" s="66"/>
    </row>
    <row r="258" spans="1:28">
      <c r="A258" s="66"/>
      <c r="B258" s="66"/>
      <c r="C258" s="66"/>
      <c r="D258" s="66"/>
      <c r="E258" s="66"/>
      <c r="F258" s="66"/>
      <c r="G258" s="66"/>
      <c r="H258" s="66"/>
      <c r="I258" s="66"/>
      <c r="J258" s="66"/>
      <c r="K258" s="66"/>
      <c r="L258" s="66"/>
      <c r="M258" s="66"/>
      <c r="N258" s="66"/>
      <c r="O258" s="66"/>
      <c r="P258" s="66"/>
      <c r="Q258" s="66"/>
      <c r="R258" s="66"/>
      <c r="S258" s="66"/>
      <c r="T258" s="66"/>
      <c r="U258" s="66"/>
      <c r="V258" s="66"/>
      <c r="W258" s="66"/>
      <c r="X258" s="66"/>
      <c r="Y258" s="66"/>
      <c r="Z258" s="66"/>
      <c r="AA258" s="66"/>
      <c r="AB258" s="66"/>
    </row>
    <row r="259" spans="1:28">
      <c r="A259" s="66"/>
      <c r="B259" s="66"/>
      <c r="C259" s="66"/>
      <c r="D259" s="66"/>
      <c r="E259" s="66"/>
      <c r="F259" s="66"/>
      <c r="G259" s="66"/>
      <c r="H259" s="66"/>
      <c r="I259" s="66"/>
      <c r="J259" s="66"/>
      <c r="K259" s="66"/>
      <c r="L259" s="66"/>
      <c r="M259" s="66"/>
      <c r="N259" s="66"/>
      <c r="O259" s="66"/>
      <c r="P259" s="66"/>
      <c r="Q259" s="66"/>
      <c r="R259" s="66"/>
      <c r="S259" s="66"/>
      <c r="T259" s="66"/>
      <c r="U259" s="66"/>
      <c r="V259" s="66"/>
      <c r="W259" s="66"/>
      <c r="X259" s="66"/>
      <c r="Y259" s="66"/>
      <c r="Z259" s="66"/>
      <c r="AA259" s="66"/>
      <c r="AB259" s="66"/>
    </row>
    <row r="260" spans="1:28">
      <c r="A260" s="66"/>
      <c r="B260" s="66"/>
      <c r="C260" s="66"/>
      <c r="D260" s="66"/>
      <c r="E260" s="66"/>
      <c r="F260" s="66"/>
      <c r="G260" s="66"/>
      <c r="H260" s="66"/>
      <c r="I260" s="66"/>
      <c r="J260" s="66"/>
      <c r="K260" s="66"/>
      <c r="L260" s="66"/>
      <c r="M260" s="66"/>
      <c r="N260" s="66"/>
      <c r="O260" s="66"/>
      <c r="P260" s="66"/>
      <c r="Q260" s="66"/>
      <c r="R260" s="66"/>
      <c r="S260" s="66"/>
      <c r="T260" s="66"/>
      <c r="U260" s="66"/>
      <c r="V260" s="66"/>
      <c r="W260" s="66"/>
      <c r="X260" s="66"/>
      <c r="Y260" s="66"/>
      <c r="Z260" s="66"/>
      <c r="AA260" s="66"/>
      <c r="AB260" s="66"/>
    </row>
    <row r="261" spans="1:28">
      <c r="A261" s="66"/>
      <c r="B261" s="66"/>
      <c r="C261" s="66"/>
      <c r="D261" s="66"/>
      <c r="E261" s="66"/>
      <c r="F261" s="66"/>
      <c r="G261" s="66"/>
      <c r="H261" s="66"/>
      <c r="I261" s="66"/>
      <c r="J261" s="66"/>
      <c r="K261" s="66"/>
      <c r="L261" s="66"/>
      <c r="M261" s="66"/>
      <c r="N261" s="66"/>
      <c r="O261" s="66"/>
      <c r="P261" s="66"/>
      <c r="Q261" s="66"/>
      <c r="R261" s="66"/>
      <c r="S261" s="66"/>
      <c r="T261" s="66"/>
      <c r="U261" s="66"/>
      <c r="V261" s="66"/>
      <c r="W261" s="66"/>
      <c r="X261" s="66"/>
      <c r="Y261" s="66"/>
      <c r="Z261" s="66"/>
      <c r="AA261" s="66"/>
      <c r="AB261" s="66"/>
    </row>
    <row r="262" spans="1:28">
      <c r="A262" s="66"/>
      <c r="B262" s="66"/>
      <c r="C262" s="66"/>
      <c r="D262" s="66"/>
      <c r="E262" s="66"/>
      <c r="F262" s="66"/>
      <c r="G262" s="66"/>
      <c r="H262" s="66"/>
      <c r="I262" s="66"/>
      <c r="J262" s="66"/>
      <c r="K262" s="66"/>
      <c r="L262" s="66"/>
      <c r="M262" s="66"/>
      <c r="N262" s="66"/>
      <c r="O262" s="66"/>
      <c r="P262" s="66"/>
      <c r="Q262" s="66"/>
      <c r="R262" s="66"/>
      <c r="S262" s="66"/>
      <c r="T262" s="66"/>
      <c r="U262" s="66"/>
      <c r="V262" s="66"/>
      <c r="W262" s="66"/>
      <c r="X262" s="66"/>
      <c r="Y262" s="66"/>
      <c r="Z262" s="66"/>
      <c r="AA262" s="66"/>
      <c r="AB262" s="66"/>
    </row>
    <row r="263" spans="1:28">
      <c r="A263" s="66"/>
      <c r="B263" s="66"/>
      <c r="C263" s="66"/>
      <c r="D263" s="66"/>
      <c r="E263" s="66"/>
      <c r="F263" s="66"/>
      <c r="G263" s="66"/>
      <c r="H263" s="66"/>
      <c r="I263" s="66"/>
      <c r="J263" s="66"/>
      <c r="K263" s="66"/>
      <c r="L263" s="66"/>
      <c r="M263" s="66"/>
      <c r="N263" s="66"/>
      <c r="O263" s="66"/>
      <c r="P263" s="66"/>
      <c r="Q263" s="66"/>
      <c r="R263" s="66"/>
      <c r="S263" s="66"/>
      <c r="T263" s="66"/>
      <c r="U263" s="66"/>
      <c r="V263" s="66"/>
      <c r="W263" s="66"/>
      <c r="X263" s="66"/>
      <c r="Y263" s="66"/>
      <c r="Z263" s="66"/>
      <c r="AA263" s="66"/>
      <c r="AB263" s="66"/>
    </row>
    <row r="264" spans="1:28">
      <c r="A264" s="66"/>
      <c r="B264" s="66"/>
      <c r="C264" s="66"/>
      <c r="D264" s="66"/>
      <c r="E264" s="66"/>
      <c r="F264" s="66"/>
      <c r="G264" s="66"/>
      <c r="H264" s="66"/>
      <c r="I264" s="66"/>
      <c r="J264" s="66"/>
      <c r="K264" s="66"/>
      <c r="L264" s="66"/>
      <c r="M264" s="66"/>
      <c r="N264" s="66"/>
      <c r="O264" s="66"/>
      <c r="P264" s="66"/>
      <c r="Q264" s="66"/>
      <c r="R264" s="66"/>
      <c r="S264" s="66"/>
      <c r="T264" s="66"/>
      <c r="U264" s="66"/>
      <c r="V264" s="66"/>
      <c r="W264" s="66"/>
      <c r="X264" s="66"/>
      <c r="Y264" s="66"/>
      <c r="Z264" s="66"/>
      <c r="AA264" s="66"/>
      <c r="AB264" s="66"/>
    </row>
    <row r="265" spans="1:28">
      <c r="A265" s="66"/>
      <c r="B265" s="66"/>
      <c r="C265" s="66"/>
      <c r="D265" s="66"/>
      <c r="E265" s="66"/>
      <c r="F265" s="66"/>
      <c r="G265" s="66"/>
      <c r="H265" s="66"/>
      <c r="I265" s="66"/>
      <c r="J265" s="66"/>
      <c r="K265" s="66"/>
      <c r="L265" s="66"/>
      <c r="M265" s="66"/>
      <c r="N265" s="66"/>
      <c r="O265" s="66"/>
      <c r="P265" s="66"/>
      <c r="Q265" s="66"/>
      <c r="R265" s="66"/>
      <c r="S265" s="66"/>
      <c r="T265" s="66"/>
      <c r="U265" s="66"/>
      <c r="V265" s="66"/>
      <c r="W265" s="66"/>
      <c r="X265" s="66"/>
      <c r="Y265" s="66"/>
      <c r="Z265" s="66"/>
      <c r="AA265" s="66"/>
      <c r="AB265" s="66"/>
    </row>
    <row r="266" spans="1:28">
      <c r="A266" s="66"/>
      <c r="B266" s="66"/>
      <c r="C266" s="66"/>
      <c r="D266" s="66"/>
      <c r="E266" s="66"/>
      <c r="F266" s="66"/>
      <c r="G266" s="66"/>
      <c r="H266" s="66"/>
      <c r="I266" s="66"/>
      <c r="J266" s="66"/>
      <c r="K266" s="66"/>
      <c r="L266" s="66"/>
      <c r="M266" s="66"/>
      <c r="N266" s="66"/>
      <c r="O266" s="66"/>
      <c r="P266" s="66"/>
      <c r="Q266" s="66"/>
      <c r="R266" s="66"/>
      <c r="S266" s="66"/>
      <c r="T266" s="66"/>
      <c r="U266" s="66"/>
      <c r="V266" s="66"/>
      <c r="W266" s="66"/>
      <c r="X266" s="66"/>
      <c r="Y266" s="66"/>
      <c r="Z266" s="66"/>
      <c r="AA266" s="66"/>
      <c r="AB266" s="66"/>
    </row>
    <row r="267" spans="1:28">
      <c r="A267" s="66"/>
      <c r="B267" s="66"/>
      <c r="C267" s="66"/>
      <c r="D267" s="66"/>
      <c r="E267" s="66"/>
      <c r="F267" s="66"/>
      <c r="G267" s="66"/>
      <c r="H267" s="66"/>
      <c r="I267" s="66"/>
      <c r="J267" s="66"/>
      <c r="K267" s="66"/>
      <c r="L267" s="66"/>
      <c r="M267" s="66"/>
      <c r="N267" s="66"/>
      <c r="O267" s="66"/>
      <c r="P267" s="66"/>
      <c r="Q267" s="66"/>
      <c r="R267" s="66"/>
      <c r="S267" s="66"/>
      <c r="T267" s="66"/>
      <c r="U267" s="66"/>
      <c r="V267" s="66"/>
      <c r="W267" s="66"/>
      <c r="X267" s="66"/>
      <c r="Y267" s="66"/>
      <c r="Z267" s="66"/>
      <c r="AA267" s="66"/>
      <c r="AB267" s="66"/>
    </row>
    <row r="268" spans="1:28">
      <c r="A268" s="66"/>
      <c r="B268" s="66"/>
      <c r="C268" s="66"/>
      <c r="D268" s="66"/>
      <c r="E268" s="66"/>
      <c r="F268" s="66"/>
      <c r="G268" s="66"/>
      <c r="H268" s="66"/>
      <c r="I268" s="66"/>
      <c r="J268" s="66"/>
      <c r="K268" s="66"/>
      <c r="L268" s="66"/>
      <c r="M268" s="66"/>
      <c r="N268" s="66"/>
      <c r="O268" s="66"/>
      <c r="P268" s="66"/>
      <c r="Q268" s="66"/>
      <c r="R268" s="66"/>
      <c r="S268" s="66"/>
      <c r="T268" s="66"/>
      <c r="U268" s="66"/>
      <c r="V268" s="66"/>
      <c r="W268" s="66"/>
      <c r="X268" s="66"/>
      <c r="Y268" s="66"/>
      <c r="Z268" s="66"/>
      <c r="AA268" s="66"/>
      <c r="AB268" s="66"/>
    </row>
    <row r="269" spans="1:28">
      <c r="A269" s="66"/>
      <c r="B269" s="66"/>
      <c r="C269" s="66"/>
      <c r="D269" s="66"/>
      <c r="E269" s="66"/>
      <c r="F269" s="66"/>
      <c r="G269" s="66"/>
      <c r="H269" s="66"/>
      <c r="I269" s="66"/>
      <c r="J269" s="66"/>
      <c r="K269" s="66"/>
      <c r="L269" s="66"/>
      <c r="M269" s="66"/>
      <c r="N269" s="66"/>
      <c r="O269" s="66"/>
      <c r="P269" s="66"/>
      <c r="Q269" s="66"/>
      <c r="R269" s="66"/>
      <c r="S269" s="66"/>
      <c r="T269" s="66"/>
      <c r="U269" s="66"/>
      <c r="V269" s="66"/>
      <c r="W269" s="66"/>
      <c r="X269" s="66"/>
      <c r="Y269" s="66"/>
      <c r="Z269" s="66"/>
      <c r="AA269" s="66"/>
      <c r="AB269" s="66"/>
    </row>
    <row r="270" spans="1:28">
      <c r="A270" s="66"/>
      <c r="B270" s="66"/>
      <c r="C270" s="66"/>
      <c r="D270" s="66"/>
      <c r="E270" s="66"/>
      <c r="F270" s="66"/>
      <c r="G270" s="66"/>
      <c r="H270" s="66"/>
      <c r="I270" s="66"/>
      <c r="J270" s="66"/>
      <c r="K270" s="66"/>
      <c r="L270" s="66"/>
      <c r="M270" s="66"/>
      <c r="N270" s="66"/>
      <c r="O270" s="66"/>
      <c r="P270" s="66"/>
      <c r="Q270" s="66"/>
      <c r="R270" s="66"/>
      <c r="S270" s="66"/>
      <c r="T270" s="66"/>
      <c r="U270" s="66"/>
      <c r="V270" s="66"/>
      <c r="W270" s="66"/>
      <c r="X270" s="66"/>
      <c r="Y270" s="66"/>
      <c r="Z270" s="66"/>
      <c r="AA270" s="66"/>
      <c r="AB270" s="66"/>
    </row>
    <row r="271" spans="1:28">
      <c r="A271" s="66"/>
      <c r="B271" s="66"/>
      <c r="C271" s="66"/>
      <c r="D271" s="66"/>
      <c r="E271" s="66"/>
      <c r="F271" s="66"/>
      <c r="G271" s="66"/>
      <c r="H271" s="66"/>
      <c r="I271" s="66"/>
      <c r="J271" s="66"/>
      <c r="K271" s="66"/>
      <c r="L271" s="66"/>
      <c r="M271" s="66"/>
      <c r="N271" s="66"/>
      <c r="O271" s="66"/>
      <c r="P271" s="66"/>
      <c r="Q271" s="66"/>
      <c r="R271" s="66"/>
      <c r="S271" s="66"/>
      <c r="T271" s="66"/>
      <c r="U271" s="66"/>
      <c r="V271" s="66"/>
      <c r="W271" s="66"/>
      <c r="X271" s="66"/>
      <c r="Y271" s="66"/>
      <c r="Z271" s="66"/>
      <c r="AA271" s="66"/>
      <c r="AB271" s="66"/>
    </row>
    <row r="272" spans="1:28">
      <c r="A272" s="66"/>
      <c r="B272" s="66"/>
      <c r="C272" s="66"/>
      <c r="D272" s="66"/>
      <c r="E272" s="66"/>
      <c r="F272" s="66"/>
      <c r="G272" s="66"/>
      <c r="H272" s="66"/>
      <c r="I272" s="66"/>
      <c r="J272" s="66"/>
      <c r="K272" s="66"/>
      <c r="L272" s="66"/>
      <c r="M272" s="66"/>
      <c r="N272" s="66"/>
      <c r="O272" s="66"/>
      <c r="P272" s="66"/>
      <c r="Q272" s="66"/>
      <c r="R272" s="66"/>
      <c r="S272" s="66"/>
      <c r="T272" s="66"/>
      <c r="U272" s="66"/>
      <c r="V272" s="66"/>
      <c r="W272" s="66"/>
      <c r="X272" s="66"/>
      <c r="Y272" s="66"/>
      <c r="Z272" s="66"/>
      <c r="AA272" s="66"/>
      <c r="AB272" s="66"/>
    </row>
    <row r="273" spans="1:28">
      <c r="A273" s="66"/>
      <c r="B273" s="66"/>
      <c r="C273" s="66"/>
      <c r="D273" s="66"/>
      <c r="E273" s="66"/>
      <c r="F273" s="66"/>
      <c r="G273" s="66"/>
      <c r="H273" s="66"/>
      <c r="I273" s="66"/>
      <c r="J273" s="66"/>
      <c r="K273" s="66"/>
      <c r="L273" s="66"/>
      <c r="M273" s="66"/>
      <c r="N273" s="66"/>
      <c r="O273" s="66"/>
      <c r="P273" s="66"/>
      <c r="Q273" s="66"/>
      <c r="R273" s="66"/>
      <c r="S273" s="66"/>
      <c r="T273" s="66"/>
      <c r="U273" s="66"/>
      <c r="V273" s="66"/>
      <c r="W273" s="66"/>
      <c r="X273" s="66"/>
      <c r="Y273" s="66"/>
      <c r="Z273" s="66"/>
      <c r="AA273" s="66"/>
      <c r="AB273" s="66"/>
    </row>
    <row r="274" spans="1:28">
      <c r="A274" s="66"/>
      <c r="B274" s="66"/>
      <c r="C274" s="66"/>
      <c r="D274" s="66"/>
      <c r="E274" s="66"/>
      <c r="F274" s="66"/>
      <c r="G274" s="66"/>
      <c r="H274" s="66"/>
      <c r="I274" s="66"/>
      <c r="J274" s="66"/>
      <c r="K274" s="66"/>
      <c r="L274" s="66"/>
      <c r="M274" s="66"/>
      <c r="N274" s="66"/>
      <c r="O274" s="66"/>
      <c r="P274" s="66"/>
      <c r="Q274" s="66"/>
      <c r="R274" s="66"/>
      <c r="S274" s="66"/>
      <c r="T274" s="66"/>
      <c r="U274" s="66"/>
      <c r="V274" s="66"/>
      <c r="W274" s="66"/>
      <c r="X274" s="66"/>
      <c r="Y274" s="66"/>
      <c r="Z274" s="66"/>
      <c r="AA274" s="66"/>
      <c r="AB274" s="66"/>
    </row>
    <row r="275" spans="1:28">
      <c r="A275" s="66"/>
      <c r="B275" s="66"/>
      <c r="C275" s="66"/>
      <c r="D275" s="66"/>
      <c r="E275" s="66"/>
      <c r="F275" s="66"/>
      <c r="G275" s="66"/>
      <c r="H275" s="66"/>
      <c r="I275" s="66"/>
      <c r="J275" s="66"/>
      <c r="K275" s="66"/>
      <c r="L275" s="66"/>
      <c r="M275" s="66"/>
      <c r="N275" s="66"/>
      <c r="O275" s="66"/>
      <c r="P275" s="66"/>
      <c r="Q275" s="66"/>
      <c r="R275" s="66"/>
      <c r="S275" s="66"/>
      <c r="T275" s="66"/>
      <c r="U275" s="66"/>
      <c r="V275" s="66"/>
      <c r="W275" s="66"/>
      <c r="X275" s="66"/>
      <c r="Y275" s="66"/>
      <c r="Z275" s="66"/>
      <c r="AA275" s="66"/>
      <c r="AB275" s="66"/>
    </row>
    <row r="276" spans="1:28">
      <c r="A276" s="66"/>
      <c r="B276" s="66"/>
      <c r="C276" s="66"/>
      <c r="D276" s="66"/>
      <c r="E276" s="66"/>
      <c r="F276" s="66"/>
      <c r="G276" s="66"/>
      <c r="H276" s="66"/>
      <c r="I276" s="66"/>
      <c r="J276" s="66"/>
      <c r="K276" s="66"/>
      <c r="L276" s="66"/>
      <c r="M276" s="66"/>
      <c r="N276" s="66"/>
      <c r="O276" s="66"/>
      <c r="P276" s="66"/>
      <c r="Q276" s="66"/>
      <c r="R276" s="66"/>
      <c r="S276" s="66"/>
      <c r="T276" s="66"/>
      <c r="U276" s="66"/>
      <c r="V276" s="66"/>
      <c r="W276" s="66"/>
      <c r="X276" s="66"/>
      <c r="Y276" s="66"/>
      <c r="Z276" s="66"/>
      <c r="AA276" s="66"/>
      <c r="AB276" s="66"/>
    </row>
    <row r="277" spans="1:28">
      <c r="A277" s="66"/>
      <c r="B277" s="66"/>
      <c r="C277" s="66"/>
      <c r="D277" s="66"/>
      <c r="E277" s="66"/>
      <c r="F277" s="66"/>
      <c r="G277" s="66"/>
      <c r="H277" s="66"/>
      <c r="I277" s="66"/>
      <c r="J277" s="66"/>
      <c r="K277" s="66"/>
      <c r="L277" s="66"/>
      <c r="M277" s="66"/>
      <c r="N277" s="66"/>
      <c r="O277" s="66"/>
      <c r="P277" s="66"/>
      <c r="Q277" s="66"/>
      <c r="R277" s="66"/>
      <c r="S277" s="66"/>
      <c r="T277" s="66"/>
      <c r="U277" s="66"/>
      <c r="V277" s="66"/>
      <c r="W277" s="66"/>
      <c r="X277" s="66"/>
      <c r="Y277" s="66"/>
      <c r="Z277" s="66"/>
      <c r="AA277" s="66"/>
      <c r="AB277" s="66"/>
    </row>
    <row r="278" spans="1:28">
      <c r="A278" s="66"/>
      <c r="B278" s="66"/>
      <c r="C278" s="66"/>
      <c r="D278" s="66"/>
      <c r="E278" s="66"/>
      <c r="F278" s="66"/>
      <c r="G278" s="66"/>
      <c r="H278" s="66"/>
      <c r="I278" s="66"/>
      <c r="J278" s="66"/>
      <c r="K278" s="66"/>
      <c r="L278" s="66"/>
      <c r="M278" s="66"/>
      <c r="N278" s="66"/>
      <c r="O278" s="66"/>
      <c r="P278" s="66"/>
      <c r="Q278" s="66"/>
      <c r="R278" s="66"/>
      <c r="S278" s="66"/>
      <c r="T278" s="66"/>
      <c r="U278" s="66"/>
      <c r="V278" s="66"/>
      <c r="W278" s="66"/>
      <c r="X278" s="66"/>
      <c r="Y278" s="66"/>
      <c r="Z278" s="66"/>
      <c r="AA278" s="66"/>
      <c r="AB278" s="66"/>
    </row>
    <row r="279" spans="1:28">
      <c r="A279" s="66"/>
      <c r="B279" s="66"/>
      <c r="C279" s="66"/>
      <c r="D279" s="66"/>
      <c r="E279" s="66"/>
      <c r="F279" s="66"/>
      <c r="G279" s="66"/>
      <c r="H279" s="66"/>
      <c r="I279" s="66"/>
      <c r="J279" s="66"/>
      <c r="K279" s="66"/>
      <c r="L279" s="66"/>
      <c r="M279" s="66"/>
      <c r="N279" s="66"/>
      <c r="O279" s="66"/>
      <c r="P279" s="66"/>
      <c r="Q279" s="66"/>
      <c r="R279" s="66"/>
      <c r="S279" s="66"/>
      <c r="T279" s="66"/>
      <c r="U279" s="66"/>
      <c r="V279" s="66"/>
      <c r="W279" s="66"/>
      <c r="X279" s="66"/>
      <c r="Y279" s="66"/>
      <c r="Z279" s="66"/>
      <c r="AA279" s="66"/>
      <c r="AB279" s="66"/>
    </row>
    <row r="280" spans="1:28">
      <c r="A280" s="66"/>
      <c r="B280" s="66"/>
      <c r="C280" s="66"/>
      <c r="D280" s="66"/>
      <c r="E280" s="66"/>
      <c r="F280" s="66"/>
      <c r="G280" s="66"/>
      <c r="H280" s="66"/>
      <c r="I280" s="66"/>
      <c r="J280" s="66"/>
      <c r="K280" s="66"/>
      <c r="L280" s="66"/>
      <c r="M280" s="66"/>
      <c r="N280" s="66"/>
      <c r="O280" s="66"/>
      <c r="P280" s="66"/>
      <c r="Q280" s="66"/>
      <c r="R280" s="66"/>
      <c r="S280" s="66"/>
      <c r="T280" s="66"/>
      <c r="U280" s="66"/>
      <c r="V280" s="66"/>
      <c r="W280" s="66"/>
      <c r="X280" s="66"/>
      <c r="Y280" s="66"/>
      <c r="Z280" s="66"/>
      <c r="AA280" s="66"/>
      <c r="AB280" s="66"/>
    </row>
    <row r="281" spans="1:28">
      <c r="A281" s="66"/>
      <c r="B281" s="66"/>
      <c r="C281" s="66"/>
      <c r="D281" s="66"/>
      <c r="E281" s="66"/>
      <c r="F281" s="66"/>
      <c r="G281" s="66"/>
      <c r="H281" s="66"/>
      <c r="I281" s="66"/>
      <c r="J281" s="66"/>
      <c r="K281" s="66"/>
      <c r="L281" s="66"/>
      <c r="M281" s="66"/>
      <c r="N281" s="66"/>
      <c r="O281" s="66"/>
      <c r="P281" s="66"/>
      <c r="Q281" s="66"/>
      <c r="R281" s="66"/>
      <c r="S281" s="66"/>
      <c r="T281" s="66"/>
      <c r="U281" s="66"/>
      <c r="V281" s="66"/>
      <c r="W281" s="66"/>
      <c r="X281" s="66"/>
      <c r="Y281" s="66"/>
      <c r="Z281" s="66"/>
      <c r="AA281" s="66"/>
      <c r="AB281" s="66"/>
    </row>
    <row r="282" spans="1:28">
      <c r="A282" s="66"/>
      <c r="B282" s="66"/>
      <c r="C282" s="66"/>
      <c r="D282" s="66"/>
      <c r="E282" s="66"/>
      <c r="F282" s="66"/>
      <c r="G282" s="66"/>
      <c r="H282" s="66"/>
      <c r="I282" s="66"/>
      <c r="J282" s="66"/>
      <c r="K282" s="66"/>
      <c r="L282" s="66"/>
      <c r="M282" s="66"/>
      <c r="N282" s="66"/>
      <c r="O282" s="66"/>
      <c r="P282" s="66"/>
      <c r="Q282" s="66"/>
      <c r="R282" s="66"/>
      <c r="S282" s="66"/>
      <c r="T282" s="66"/>
      <c r="U282" s="66"/>
      <c r="V282" s="66"/>
      <c r="W282" s="66"/>
      <c r="X282" s="66"/>
      <c r="Y282" s="66"/>
      <c r="Z282" s="66"/>
      <c r="AA282" s="66"/>
      <c r="AB282" s="66"/>
    </row>
    <row r="283" spans="1:28">
      <c r="A283" s="66"/>
      <c r="B283" s="66"/>
      <c r="C283" s="66"/>
      <c r="D283" s="66"/>
      <c r="E283" s="66"/>
      <c r="F283" s="66"/>
      <c r="G283" s="66"/>
      <c r="H283" s="66"/>
      <c r="I283" s="66"/>
      <c r="J283" s="66"/>
      <c r="K283" s="66"/>
      <c r="L283" s="66"/>
      <c r="M283" s="66"/>
      <c r="N283" s="66"/>
      <c r="O283" s="66"/>
      <c r="P283" s="66"/>
      <c r="Q283" s="66"/>
      <c r="R283" s="66"/>
      <c r="S283" s="66"/>
      <c r="T283" s="66"/>
      <c r="U283" s="66"/>
      <c r="V283" s="66"/>
      <c r="W283" s="66"/>
      <c r="X283" s="66"/>
      <c r="Y283" s="66"/>
      <c r="Z283" s="66"/>
      <c r="AA283" s="66"/>
      <c r="AB283" s="66"/>
    </row>
    <row r="284" spans="1:28">
      <c r="A284" s="66"/>
      <c r="B284" s="66"/>
      <c r="C284" s="66"/>
      <c r="D284" s="66"/>
      <c r="E284" s="66"/>
      <c r="F284" s="66"/>
      <c r="G284" s="66"/>
      <c r="H284" s="66"/>
      <c r="I284" s="66"/>
      <c r="J284" s="66"/>
      <c r="K284" s="66"/>
      <c r="L284" s="66"/>
      <c r="M284" s="66"/>
      <c r="N284" s="66"/>
      <c r="O284" s="66"/>
      <c r="P284" s="66"/>
      <c r="Q284" s="66"/>
      <c r="R284" s="66"/>
      <c r="S284" s="66"/>
      <c r="T284" s="66"/>
      <c r="U284" s="66"/>
      <c r="V284" s="66"/>
      <c r="W284" s="66"/>
      <c r="X284" s="66"/>
      <c r="Y284" s="66"/>
      <c r="Z284" s="66"/>
      <c r="AA284" s="66"/>
      <c r="AB284" s="66"/>
    </row>
    <row r="285" spans="1:28">
      <c r="A285" s="66"/>
      <c r="B285" s="66"/>
      <c r="C285" s="66"/>
      <c r="D285" s="66"/>
      <c r="E285" s="66"/>
      <c r="F285" s="66"/>
      <c r="G285" s="66"/>
      <c r="H285" s="66"/>
      <c r="I285" s="66"/>
      <c r="J285" s="66"/>
      <c r="K285" s="66"/>
      <c r="L285" s="66"/>
      <c r="M285" s="66"/>
      <c r="N285" s="66"/>
      <c r="O285" s="66"/>
      <c r="P285" s="66"/>
      <c r="Q285" s="66"/>
      <c r="R285" s="66"/>
      <c r="S285" s="66"/>
      <c r="T285" s="66"/>
      <c r="U285" s="66"/>
      <c r="V285" s="66"/>
      <c r="W285" s="66"/>
      <c r="X285" s="66"/>
      <c r="Y285" s="66"/>
      <c r="Z285" s="66"/>
      <c r="AA285" s="66"/>
      <c r="AB285" s="66"/>
    </row>
    <row r="286" spans="1:28">
      <c r="A286" s="66"/>
      <c r="B286" s="66"/>
      <c r="C286" s="66"/>
      <c r="D286" s="66"/>
      <c r="E286" s="66"/>
      <c r="F286" s="66"/>
      <c r="G286" s="66"/>
      <c r="H286" s="66"/>
      <c r="I286" s="66"/>
      <c r="J286" s="66"/>
      <c r="K286" s="66"/>
      <c r="L286" s="66"/>
      <c r="M286" s="66"/>
      <c r="N286" s="66"/>
      <c r="O286" s="66"/>
      <c r="P286" s="66"/>
      <c r="Q286" s="66"/>
      <c r="R286" s="66"/>
      <c r="S286" s="66"/>
      <c r="T286" s="66"/>
      <c r="U286" s="66"/>
      <c r="V286" s="66"/>
      <c r="W286" s="66"/>
      <c r="X286" s="66"/>
      <c r="Y286" s="66"/>
      <c r="Z286" s="66"/>
      <c r="AA286" s="66"/>
      <c r="AB286" s="66"/>
    </row>
    <row r="287" spans="1:28">
      <c r="A287" s="66"/>
      <c r="B287" s="66"/>
      <c r="C287" s="66"/>
      <c r="D287" s="66"/>
      <c r="E287" s="66"/>
      <c r="F287" s="66"/>
      <c r="G287" s="66"/>
      <c r="H287" s="66"/>
      <c r="I287" s="66"/>
      <c r="J287" s="66"/>
      <c r="K287" s="66"/>
      <c r="L287" s="66"/>
      <c r="M287" s="66"/>
      <c r="N287" s="66"/>
      <c r="O287" s="66"/>
      <c r="P287" s="66"/>
      <c r="Q287" s="66"/>
      <c r="R287" s="66"/>
      <c r="S287" s="66"/>
      <c r="T287" s="66"/>
      <c r="U287" s="66"/>
      <c r="V287" s="66"/>
      <c r="W287" s="66"/>
      <c r="X287" s="66"/>
      <c r="Y287" s="66"/>
      <c r="Z287" s="66"/>
      <c r="AA287" s="66"/>
      <c r="AB287" s="66"/>
    </row>
    <row r="288" spans="1:28">
      <c r="A288" s="66"/>
      <c r="B288" s="66"/>
      <c r="C288" s="66"/>
      <c r="D288" s="66"/>
      <c r="E288" s="66"/>
      <c r="F288" s="66"/>
      <c r="G288" s="66"/>
      <c r="H288" s="66"/>
      <c r="I288" s="66"/>
      <c r="J288" s="66"/>
      <c r="K288" s="66"/>
      <c r="L288" s="66"/>
      <c r="M288" s="66"/>
      <c r="N288" s="66"/>
      <c r="O288" s="66"/>
      <c r="P288" s="66"/>
      <c r="Q288" s="66"/>
      <c r="R288" s="66"/>
      <c r="S288" s="66"/>
      <c r="T288" s="66"/>
      <c r="U288" s="66"/>
      <c r="V288" s="66"/>
      <c r="W288" s="66"/>
      <c r="X288" s="66"/>
      <c r="Y288" s="66"/>
      <c r="Z288" s="66"/>
      <c r="AA288" s="66"/>
      <c r="AB288" s="66"/>
    </row>
    <row r="289" spans="1:28">
      <c r="A289" s="66"/>
      <c r="B289" s="66"/>
      <c r="C289" s="66"/>
      <c r="D289" s="66"/>
      <c r="E289" s="66"/>
      <c r="F289" s="66"/>
      <c r="G289" s="66"/>
      <c r="H289" s="66"/>
      <c r="I289" s="66"/>
      <c r="J289" s="66"/>
      <c r="K289" s="66"/>
      <c r="L289" s="66"/>
      <c r="M289" s="66"/>
      <c r="N289" s="66"/>
      <c r="O289" s="66"/>
      <c r="P289" s="66"/>
      <c r="Q289" s="66"/>
      <c r="R289" s="66"/>
      <c r="S289" s="66"/>
      <c r="T289" s="66"/>
      <c r="U289" s="66"/>
      <c r="V289" s="66"/>
      <c r="W289" s="66"/>
      <c r="X289" s="66"/>
      <c r="Y289" s="66"/>
      <c r="Z289" s="66"/>
      <c r="AA289" s="66"/>
      <c r="AB289" s="66"/>
    </row>
    <row r="290" spans="1:28">
      <c r="A290" s="66"/>
      <c r="B290" s="66"/>
      <c r="C290" s="66"/>
      <c r="D290" s="66"/>
      <c r="E290" s="66"/>
      <c r="F290" s="66"/>
      <c r="G290" s="66"/>
      <c r="H290" s="66"/>
      <c r="I290" s="66"/>
      <c r="J290" s="66"/>
      <c r="K290" s="66"/>
      <c r="L290" s="66"/>
      <c r="M290" s="66"/>
      <c r="N290" s="66"/>
      <c r="O290" s="66"/>
      <c r="P290" s="66"/>
      <c r="Q290" s="66"/>
      <c r="R290" s="66"/>
      <c r="S290" s="66"/>
      <c r="T290" s="66"/>
      <c r="U290" s="66"/>
      <c r="V290" s="66"/>
      <c r="W290" s="66"/>
      <c r="X290" s="66"/>
      <c r="Y290" s="66"/>
      <c r="Z290" s="66"/>
      <c r="AA290" s="66"/>
      <c r="AB290" s="66"/>
    </row>
    <row r="291" spans="1:28">
      <c r="A291" s="66"/>
      <c r="B291" s="66"/>
      <c r="C291" s="66"/>
      <c r="D291" s="66"/>
      <c r="E291" s="66"/>
      <c r="F291" s="66"/>
      <c r="G291" s="66"/>
      <c r="H291" s="66"/>
      <c r="I291" s="66"/>
      <c r="J291" s="66"/>
      <c r="K291" s="66"/>
      <c r="L291" s="66"/>
      <c r="M291" s="66"/>
      <c r="N291" s="66"/>
      <c r="O291" s="66"/>
      <c r="P291" s="66"/>
      <c r="Q291" s="66"/>
      <c r="R291" s="66"/>
      <c r="S291" s="66"/>
      <c r="T291" s="66"/>
      <c r="U291" s="66"/>
      <c r="V291" s="66"/>
      <c r="W291" s="66"/>
      <c r="X291" s="66"/>
      <c r="Y291" s="66"/>
      <c r="Z291" s="66"/>
      <c r="AA291" s="66"/>
      <c r="AB291" s="66"/>
    </row>
    <row r="292" spans="1:28">
      <c r="A292" s="66"/>
      <c r="B292" s="66"/>
      <c r="C292" s="66"/>
      <c r="D292" s="66"/>
      <c r="E292" s="66"/>
      <c r="F292" s="66"/>
      <c r="G292" s="66"/>
      <c r="H292" s="66"/>
      <c r="I292" s="66"/>
      <c r="J292" s="66"/>
      <c r="K292" s="66"/>
      <c r="L292" s="66"/>
      <c r="M292" s="66"/>
      <c r="N292" s="66"/>
      <c r="O292" s="66"/>
      <c r="P292" s="66"/>
      <c r="Q292" s="66"/>
      <c r="R292" s="66"/>
      <c r="S292" s="66"/>
      <c r="T292" s="66"/>
      <c r="U292" s="66"/>
      <c r="V292" s="66"/>
      <c r="W292" s="66"/>
      <c r="X292" s="66"/>
      <c r="Y292" s="66"/>
      <c r="Z292" s="66"/>
      <c r="AA292" s="66"/>
      <c r="AB292" s="66"/>
    </row>
    <row r="293" spans="1:28">
      <c r="A293" s="66"/>
      <c r="B293" s="66"/>
      <c r="C293" s="66"/>
      <c r="D293" s="66"/>
      <c r="E293" s="66"/>
      <c r="F293" s="66"/>
      <c r="G293" s="66"/>
      <c r="H293" s="66"/>
      <c r="I293" s="66"/>
      <c r="J293" s="66"/>
      <c r="K293" s="66"/>
      <c r="L293" s="66"/>
      <c r="M293" s="66"/>
      <c r="N293" s="66"/>
      <c r="O293" s="66"/>
      <c r="P293" s="66"/>
      <c r="Q293" s="66"/>
      <c r="R293" s="66"/>
      <c r="S293" s="66"/>
      <c r="T293" s="66"/>
      <c r="U293" s="66"/>
      <c r="V293" s="66"/>
      <c r="W293" s="66"/>
      <c r="X293" s="66"/>
      <c r="Y293" s="66"/>
      <c r="Z293" s="66"/>
      <c r="AA293" s="66"/>
      <c r="AB293" s="66"/>
    </row>
    <row r="294" spans="1:28">
      <c r="A294" s="66"/>
      <c r="B294" s="66"/>
      <c r="C294" s="66"/>
      <c r="D294" s="66"/>
      <c r="E294" s="66"/>
      <c r="F294" s="66"/>
      <c r="G294" s="66"/>
      <c r="H294" s="66"/>
      <c r="I294" s="66"/>
      <c r="J294" s="66"/>
      <c r="K294" s="66"/>
      <c r="L294" s="66"/>
      <c r="M294" s="66"/>
      <c r="N294" s="66"/>
      <c r="O294" s="66"/>
      <c r="P294" s="66"/>
      <c r="Q294" s="66"/>
      <c r="R294" s="66"/>
      <c r="S294" s="66"/>
      <c r="T294" s="66"/>
      <c r="U294" s="66"/>
      <c r="V294" s="66"/>
      <c r="W294" s="66"/>
      <c r="X294" s="66"/>
      <c r="Y294" s="66"/>
      <c r="Z294" s="66"/>
      <c r="AA294" s="66"/>
      <c r="AB294" s="66"/>
    </row>
    <row r="295" spans="1:28">
      <c r="A295" s="66"/>
      <c r="B295" s="66"/>
      <c r="C295" s="66"/>
      <c r="D295" s="66"/>
      <c r="E295" s="66"/>
      <c r="F295" s="66"/>
      <c r="G295" s="66"/>
      <c r="H295" s="66"/>
      <c r="I295" s="66"/>
      <c r="J295" s="66"/>
      <c r="K295" s="66"/>
      <c r="L295" s="66"/>
      <c r="M295" s="66"/>
      <c r="N295" s="66"/>
      <c r="O295" s="66"/>
      <c r="P295" s="66"/>
      <c r="Q295" s="66"/>
      <c r="R295" s="66"/>
      <c r="S295" s="66"/>
      <c r="T295" s="66"/>
      <c r="U295" s="66"/>
      <c r="V295" s="66"/>
      <c r="W295" s="66"/>
      <c r="X295" s="66"/>
      <c r="Y295" s="66"/>
      <c r="Z295" s="66"/>
      <c r="AA295" s="66"/>
      <c r="AB295" s="66"/>
    </row>
    <row r="296" spans="1:28">
      <c r="A296" s="66"/>
      <c r="B296" s="66"/>
      <c r="C296" s="66"/>
      <c r="D296" s="66"/>
      <c r="E296" s="66"/>
      <c r="F296" s="66"/>
      <c r="G296" s="66"/>
      <c r="H296" s="66"/>
      <c r="I296" s="66"/>
      <c r="J296" s="66"/>
      <c r="K296" s="66"/>
      <c r="L296" s="66"/>
      <c r="M296" s="66"/>
      <c r="N296" s="66"/>
      <c r="O296" s="66"/>
      <c r="P296" s="66"/>
      <c r="Q296" s="66"/>
      <c r="R296" s="66"/>
      <c r="S296" s="66"/>
      <c r="T296" s="66"/>
      <c r="U296" s="66"/>
      <c r="V296" s="66"/>
      <c r="W296" s="66"/>
      <c r="X296" s="66"/>
      <c r="Y296" s="66"/>
      <c r="Z296" s="66"/>
      <c r="AA296" s="66"/>
      <c r="AB296" s="66"/>
    </row>
    <row r="297" spans="1:28">
      <c r="A297" s="66"/>
      <c r="B297" s="66"/>
      <c r="C297" s="66"/>
      <c r="D297" s="66"/>
      <c r="E297" s="66"/>
      <c r="F297" s="66"/>
      <c r="G297" s="66"/>
      <c r="H297" s="66"/>
      <c r="I297" s="66"/>
      <c r="J297" s="66"/>
      <c r="K297" s="66"/>
      <c r="L297" s="66"/>
      <c r="M297" s="66"/>
      <c r="N297" s="66"/>
      <c r="O297" s="66"/>
      <c r="P297" s="66"/>
      <c r="Q297" s="66"/>
      <c r="R297" s="66"/>
      <c r="S297" s="66"/>
      <c r="T297" s="66"/>
      <c r="U297" s="66"/>
      <c r="V297" s="66"/>
      <c r="W297" s="66"/>
      <c r="X297" s="66"/>
      <c r="Y297" s="66"/>
      <c r="Z297" s="66"/>
      <c r="AA297" s="66"/>
      <c r="AB297" s="66"/>
    </row>
    <row r="298" spans="1:28">
      <c r="A298" s="66"/>
      <c r="B298" s="66"/>
      <c r="C298" s="66"/>
      <c r="D298" s="66"/>
      <c r="E298" s="66"/>
      <c r="F298" s="66"/>
      <c r="G298" s="66"/>
      <c r="H298" s="66"/>
      <c r="I298" s="66"/>
      <c r="J298" s="66"/>
      <c r="K298" s="66"/>
      <c r="L298" s="66"/>
      <c r="M298" s="66"/>
      <c r="N298" s="66"/>
      <c r="O298" s="66"/>
      <c r="P298" s="66"/>
      <c r="Q298" s="66"/>
      <c r="R298" s="66"/>
      <c r="S298" s="66"/>
      <c r="T298" s="66"/>
      <c r="U298" s="66"/>
      <c r="V298" s="66"/>
      <c r="W298" s="66"/>
      <c r="X298" s="66"/>
      <c r="Y298" s="66"/>
      <c r="Z298" s="66"/>
      <c r="AA298" s="66"/>
      <c r="AB298" s="66"/>
    </row>
    <row r="299" spans="1:28">
      <c r="A299" s="66"/>
      <c r="B299" s="66"/>
      <c r="C299" s="66"/>
      <c r="D299" s="66"/>
      <c r="E299" s="66"/>
      <c r="F299" s="66"/>
      <c r="G299" s="66"/>
      <c r="H299" s="66"/>
      <c r="I299" s="66"/>
      <c r="J299" s="66"/>
      <c r="K299" s="66"/>
      <c r="L299" s="66"/>
      <c r="M299" s="66"/>
      <c r="N299" s="66"/>
      <c r="O299" s="66"/>
      <c r="P299" s="66"/>
      <c r="Q299" s="66"/>
      <c r="R299" s="66"/>
      <c r="S299" s="66"/>
      <c r="T299" s="66"/>
      <c r="U299" s="66"/>
      <c r="V299" s="66"/>
      <c r="W299" s="66"/>
      <c r="X299" s="66"/>
      <c r="Y299" s="66"/>
      <c r="Z299" s="66"/>
      <c r="AA299" s="66"/>
      <c r="AB299" s="66"/>
    </row>
    <row r="300" spans="1:28">
      <c r="A300" s="66"/>
      <c r="B300" s="66"/>
      <c r="C300" s="66"/>
      <c r="D300" s="66"/>
      <c r="E300" s="66"/>
      <c r="F300" s="66"/>
      <c r="G300" s="66"/>
      <c r="H300" s="66"/>
      <c r="I300" s="66"/>
      <c r="J300" s="66"/>
      <c r="K300" s="66"/>
      <c r="L300" s="66"/>
      <c r="M300" s="66"/>
      <c r="N300" s="66"/>
      <c r="O300" s="66"/>
      <c r="P300" s="66"/>
      <c r="Q300" s="66"/>
      <c r="R300" s="66"/>
      <c r="S300" s="66"/>
      <c r="T300" s="66"/>
      <c r="U300" s="66"/>
      <c r="V300" s="66"/>
      <c r="W300" s="66"/>
      <c r="X300" s="66"/>
      <c r="Y300" s="66"/>
      <c r="Z300" s="66"/>
      <c r="AA300" s="66"/>
      <c r="AB300" s="66"/>
    </row>
    <row r="301" spans="1:28">
      <c r="A301" s="66"/>
      <c r="B301" s="66"/>
      <c r="C301" s="66"/>
      <c r="D301" s="66"/>
      <c r="E301" s="66"/>
      <c r="F301" s="66"/>
      <c r="G301" s="66"/>
      <c r="H301" s="66"/>
      <c r="I301" s="66"/>
      <c r="J301" s="66"/>
      <c r="K301" s="66"/>
      <c r="L301" s="66"/>
      <c r="M301" s="66"/>
      <c r="N301" s="66"/>
      <c r="O301" s="66"/>
      <c r="P301" s="66"/>
      <c r="Q301" s="66"/>
      <c r="R301" s="66"/>
      <c r="S301" s="66"/>
      <c r="T301" s="66"/>
      <c r="U301" s="66"/>
      <c r="V301" s="66"/>
      <c r="W301" s="66"/>
      <c r="X301" s="66"/>
      <c r="Y301" s="66"/>
      <c r="Z301" s="66"/>
      <c r="AA301" s="66"/>
      <c r="AB301" s="66"/>
    </row>
    <row r="302" spans="1:28">
      <c r="A302" s="66"/>
      <c r="B302" s="66"/>
      <c r="C302" s="66"/>
      <c r="D302" s="66"/>
      <c r="E302" s="66"/>
      <c r="F302" s="66"/>
      <c r="G302" s="66"/>
      <c r="H302" s="66"/>
      <c r="I302" s="66"/>
      <c r="J302" s="66"/>
      <c r="K302" s="66"/>
      <c r="L302" s="66"/>
      <c r="M302" s="66"/>
      <c r="N302" s="66"/>
      <c r="O302" s="66"/>
      <c r="P302" s="66"/>
      <c r="Q302" s="66"/>
      <c r="R302" s="66"/>
      <c r="S302" s="66"/>
      <c r="T302" s="66"/>
      <c r="U302" s="66"/>
      <c r="V302" s="66"/>
      <c r="W302" s="66"/>
      <c r="X302" s="66"/>
      <c r="Y302" s="66"/>
      <c r="Z302" s="66"/>
      <c r="AA302" s="66"/>
      <c r="AB302" s="66"/>
    </row>
    <row r="303" spans="1:28">
      <c r="A303" s="66"/>
      <c r="B303" s="66"/>
      <c r="C303" s="66"/>
      <c r="D303" s="66"/>
      <c r="E303" s="66"/>
      <c r="F303" s="66"/>
      <c r="G303" s="66"/>
      <c r="H303" s="66"/>
      <c r="I303" s="66"/>
      <c r="J303" s="66"/>
      <c r="K303" s="66"/>
      <c r="L303" s="66"/>
      <c r="M303" s="66"/>
      <c r="N303" s="66"/>
      <c r="O303" s="66"/>
      <c r="P303" s="66"/>
      <c r="Q303" s="66"/>
      <c r="R303" s="66"/>
      <c r="S303" s="66"/>
      <c r="T303" s="66"/>
      <c r="U303" s="66"/>
      <c r="V303" s="66"/>
      <c r="W303" s="66"/>
      <c r="X303" s="66"/>
      <c r="Y303" s="66"/>
      <c r="Z303" s="66"/>
      <c r="AA303" s="66"/>
      <c r="AB303" s="66"/>
    </row>
    <row r="304" spans="1:28">
      <c r="A304" s="66"/>
      <c r="B304" s="66"/>
      <c r="C304" s="66"/>
      <c r="D304" s="66"/>
      <c r="E304" s="66"/>
      <c r="F304" s="66"/>
      <c r="G304" s="66"/>
      <c r="H304" s="66"/>
      <c r="I304" s="66"/>
      <c r="J304" s="66"/>
      <c r="K304" s="66"/>
      <c r="L304" s="66"/>
      <c r="M304" s="66"/>
      <c r="N304" s="66"/>
      <c r="O304" s="66"/>
      <c r="P304" s="66"/>
      <c r="Q304" s="66"/>
      <c r="R304" s="66"/>
      <c r="S304" s="66"/>
      <c r="T304" s="66"/>
      <c r="U304" s="66"/>
      <c r="V304" s="66"/>
      <c r="W304" s="66"/>
      <c r="X304" s="66"/>
      <c r="Y304" s="66"/>
      <c r="Z304" s="66"/>
      <c r="AA304" s="66"/>
      <c r="AB304" s="66"/>
    </row>
    <row r="305" spans="1:28">
      <c r="A305" s="66"/>
      <c r="B305" s="66"/>
      <c r="C305" s="66"/>
      <c r="D305" s="66"/>
      <c r="E305" s="66"/>
      <c r="F305" s="66"/>
      <c r="G305" s="66"/>
      <c r="H305" s="66"/>
      <c r="I305" s="66"/>
      <c r="J305" s="66"/>
      <c r="K305" s="66"/>
      <c r="L305" s="66"/>
      <c r="M305" s="66"/>
      <c r="N305" s="66"/>
      <c r="O305" s="66"/>
      <c r="P305" s="66"/>
      <c r="Q305" s="66"/>
      <c r="R305" s="66"/>
      <c r="S305" s="66"/>
      <c r="T305" s="66"/>
      <c r="U305" s="66"/>
      <c r="V305" s="66"/>
      <c r="W305" s="66"/>
      <c r="X305" s="66"/>
      <c r="Y305" s="66"/>
      <c r="Z305" s="66"/>
      <c r="AA305" s="66"/>
      <c r="AB305" s="66"/>
    </row>
    <row r="306" spans="1:28">
      <c r="A306" s="66"/>
      <c r="B306" s="66"/>
      <c r="C306" s="66"/>
      <c r="D306" s="66"/>
      <c r="E306" s="66"/>
      <c r="F306" s="66"/>
      <c r="G306" s="66"/>
      <c r="H306" s="66"/>
      <c r="I306" s="66"/>
      <c r="J306" s="66"/>
      <c r="K306" s="66"/>
      <c r="L306" s="66"/>
      <c r="M306" s="66"/>
      <c r="N306" s="66"/>
      <c r="O306" s="66"/>
      <c r="P306" s="66"/>
      <c r="Q306" s="66"/>
      <c r="R306" s="66"/>
      <c r="S306" s="66"/>
      <c r="T306" s="66"/>
      <c r="U306" s="66"/>
      <c r="V306" s="66"/>
      <c r="W306" s="66"/>
      <c r="X306" s="66"/>
      <c r="Y306" s="66"/>
      <c r="Z306" s="66"/>
      <c r="AA306" s="66"/>
      <c r="AB306" s="66"/>
    </row>
    <row r="307" spans="1:28">
      <c r="A307" s="66"/>
      <c r="B307" s="66"/>
      <c r="C307" s="66"/>
      <c r="D307" s="66"/>
      <c r="E307" s="66"/>
      <c r="F307" s="66"/>
      <c r="G307" s="66"/>
      <c r="H307" s="66"/>
      <c r="I307" s="66"/>
      <c r="J307" s="66"/>
      <c r="K307" s="66"/>
      <c r="L307" s="66"/>
      <c r="M307" s="66"/>
      <c r="N307" s="66"/>
      <c r="O307" s="66"/>
      <c r="P307" s="66"/>
      <c r="Q307" s="66"/>
      <c r="R307" s="66"/>
      <c r="S307" s="66"/>
      <c r="T307" s="66"/>
      <c r="U307" s="66"/>
      <c r="V307" s="66"/>
      <c r="W307" s="66"/>
      <c r="X307" s="66"/>
      <c r="Y307" s="66"/>
      <c r="Z307" s="66"/>
      <c r="AA307" s="66"/>
      <c r="AB307" s="66"/>
    </row>
    <row r="308" spans="1:28">
      <c r="A308" s="66"/>
      <c r="B308" s="66"/>
      <c r="C308" s="66"/>
      <c r="D308" s="66"/>
      <c r="E308" s="66"/>
      <c r="F308" s="66"/>
      <c r="G308" s="66"/>
      <c r="H308" s="66"/>
      <c r="I308" s="66"/>
      <c r="J308" s="66"/>
      <c r="K308" s="66"/>
      <c r="L308" s="66"/>
      <c r="M308" s="66"/>
      <c r="N308" s="66"/>
      <c r="O308" s="66"/>
      <c r="P308" s="66"/>
      <c r="Q308" s="66"/>
      <c r="R308" s="66"/>
      <c r="S308" s="66"/>
      <c r="T308" s="66"/>
      <c r="U308" s="66"/>
      <c r="V308" s="66"/>
      <c r="W308" s="66"/>
      <c r="X308" s="66"/>
      <c r="Y308" s="66"/>
      <c r="Z308" s="66"/>
      <c r="AA308" s="66"/>
      <c r="AB308" s="66"/>
    </row>
    <row r="309" spans="1:28">
      <c r="A309" s="66"/>
      <c r="B309" s="66"/>
      <c r="C309" s="66"/>
      <c r="D309" s="66"/>
      <c r="E309" s="66"/>
      <c r="F309" s="66"/>
      <c r="G309" s="66"/>
      <c r="H309" s="66"/>
      <c r="I309" s="66"/>
      <c r="J309" s="66"/>
      <c r="K309" s="66"/>
      <c r="L309" s="66"/>
      <c r="M309" s="66"/>
      <c r="N309" s="66"/>
      <c r="O309" s="66"/>
      <c r="P309" s="66"/>
      <c r="Q309" s="66"/>
      <c r="R309" s="66"/>
      <c r="S309" s="66"/>
      <c r="T309" s="66"/>
      <c r="U309" s="66"/>
      <c r="V309" s="66"/>
      <c r="W309" s="66"/>
      <c r="X309" s="66"/>
      <c r="Y309" s="66"/>
      <c r="Z309" s="66"/>
      <c r="AA309" s="66"/>
      <c r="AB309" s="66"/>
    </row>
    <row r="310" spans="1:28">
      <c r="A310" s="66"/>
      <c r="B310" s="66"/>
      <c r="C310" s="66"/>
      <c r="D310" s="66"/>
      <c r="E310" s="66"/>
      <c r="F310" s="66"/>
      <c r="G310" s="66"/>
      <c r="H310" s="66"/>
      <c r="I310" s="66"/>
      <c r="J310" s="66"/>
      <c r="K310" s="66"/>
      <c r="L310" s="66"/>
      <c r="M310" s="66"/>
      <c r="N310" s="66"/>
      <c r="O310" s="66"/>
      <c r="P310" s="66"/>
      <c r="Q310" s="66"/>
      <c r="R310" s="66"/>
      <c r="S310" s="66"/>
      <c r="T310" s="66"/>
      <c r="U310" s="66"/>
      <c r="V310" s="66"/>
      <c r="W310" s="66"/>
      <c r="X310" s="66"/>
      <c r="Y310" s="66"/>
      <c r="Z310" s="66"/>
      <c r="AA310" s="66"/>
      <c r="AB310" s="66"/>
    </row>
    <row r="311" spans="1:28">
      <c r="A311" s="66"/>
      <c r="B311" s="66"/>
      <c r="C311" s="66"/>
      <c r="D311" s="66"/>
      <c r="E311" s="66"/>
      <c r="F311" s="66"/>
      <c r="G311" s="66"/>
      <c r="H311" s="66"/>
      <c r="I311" s="66"/>
      <c r="J311" s="66"/>
      <c r="K311" s="66"/>
      <c r="L311" s="66"/>
      <c r="M311" s="66"/>
      <c r="N311" s="66"/>
      <c r="O311" s="66"/>
      <c r="P311" s="66"/>
      <c r="Q311" s="66"/>
      <c r="R311" s="66"/>
      <c r="S311" s="66"/>
      <c r="T311" s="66"/>
      <c r="U311" s="66"/>
      <c r="V311" s="66"/>
      <c r="W311" s="66"/>
      <c r="X311" s="66"/>
      <c r="Y311" s="66"/>
      <c r="Z311" s="66"/>
      <c r="AA311" s="66"/>
      <c r="AB311" s="66"/>
    </row>
    <row r="312" spans="1:28">
      <c r="A312" s="66"/>
      <c r="B312" s="66"/>
      <c r="C312" s="66"/>
      <c r="D312" s="66"/>
      <c r="E312" s="66"/>
      <c r="F312" s="66"/>
      <c r="G312" s="66"/>
      <c r="H312" s="66"/>
      <c r="I312" s="66"/>
      <c r="J312" s="66"/>
      <c r="K312" s="66"/>
      <c r="L312" s="66"/>
      <c r="M312" s="66"/>
      <c r="N312" s="66"/>
      <c r="O312" s="66"/>
      <c r="P312" s="66"/>
      <c r="Q312" s="66"/>
      <c r="R312" s="66"/>
      <c r="S312" s="66"/>
      <c r="T312" s="66"/>
      <c r="U312" s="66"/>
      <c r="V312" s="66"/>
      <c r="W312" s="66"/>
      <c r="X312" s="66"/>
      <c r="Y312" s="66"/>
      <c r="Z312" s="66"/>
      <c r="AA312" s="66"/>
      <c r="AB312" s="66"/>
    </row>
    <row r="313" spans="1:28">
      <c r="A313" s="66"/>
      <c r="B313" s="66"/>
      <c r="C313" s="66"/>
      <c r="D313" s="66"/>
      <c r="E313" s="66"/>
      <c r="F313" s="66"/>
      <c r="G313" s="66"/>
      <c r="H313" s="66"/>
      <c r="I313" s="66"/>
      <c r="J313" s="66"/>
      <c r="K313" s="66"/>
      <c r="L313" s="66"/>
      <c r="M313" s="66"/>
      <c r="N313" s="66"/>
      <c r="O313" s="66"/>
      <c r="P313" s="66"/>
      <c r="Q313" s="66"/>
      <c r="R313" s="66"/>
      <c r="S313" s="66"/>
      <c r="T313" s="66"/>
      <c r="U313" s="66"/>
      <c r="V313" s="66"/>
      <c r="W313" s="66"/>
      <c r="X313" s="66"/>
      <c r="Y313" s="66"/>
      <c r="Z313" s="66"/>
      <c r="AA313" s="66"/>
      <c r="AB313" s="66"/>
    </row>
    <row r="314" spans="1:28">
      <c r="A314" s="66"/>
      <c r="B314" s="66"/>
      <c r="C314" s="66"/>
      <c r="D314" s="66"/>
      <c r="E314" s="66"/>
      <c r="F314" s="66"/>
      <c r="G314" s="66"/>
      <c r="H314" s="66"/>
      <c r="I314" s="66"/>
      <c r="J314" s="66"/>
      <c r="K314" s="66"/>
      <c r="L314" s="66"/>
      <c r="M314" s="66"/>
      <c r="N314" s="66"/>
      <c r="O314" s="66"/>
      <c r="P314" s="66"/>
      <c r="Q314" s="66"/>
      <c r="R314" s="66"/>
      <c r="S314" s="66"/>
      <c r="T314" s="66"/>
      <c r="U314" s="66"/>
      <c r="V314" s="66"/>
      <c r="W314" s="66"/>
      <c r="X314" s="66"/>
      <c r="Y314" s="66"/>
      <c r="Z314" s="66"/>
      <c r="AA314" s="66"/>
      <c r="AB314" s="66"/>
    </row>
    <row r="315" spans="1:28">
      <c r="A315" s="66"/>
      <c r="B315" s="66"/>
      <c r="C315" s="66"/>
      <c r="D315" s="66"/>
      <c r="E315" s="66"/>
      <c r="F315" s="66"/>
      <c r="G315" s="66"/>
      <c r="H315" s="66"/>
      <c r="I315" s="66"/>
      <c r="J315" s="66"/>
      <c r="K315" s="66"/>
      <c r="L315" s="66"/>
      <c r="M315" s="66"/>
      <c r="N315" s="66"/>
      <c r="O315" s="66"/>
      <c r="P315" s="66"/>
      <c r="Q315" s="66"/>
      <c r="R315" s="66"/>
      <c r="S315" s="66"/>
      <c r="T315" s="66"/>
      <c r="U315" s="66"/>
      <c r="V315" s="66"/>
      <c r="W315" s="66"/>
      <c r="X315" s="66"/>
      <c r="Y315" s="66"/>
      <c r="Z315" s="66"/>
      <c r="AA315" s="66"/>
      <c r="AB315" s="66"/>
    </row>
    <row r="316" spans="1:28">
      <c r="A316" s="66"/>
      <c r="B316" s="66"/>
      <c r="C316" s="66"/>
      <c r="D316" s="66"/>
      <c r="E316" s="66"/>
      <c r="F316" s="66"/>
      <c r="G316" s="66"/>
      <c r="H316" s="66"/>
      <c r="I316" s="66"/>
      <c r="J316" s="66"/>
      <c r="K316" s="66"/>
      <c r="L316" s="66"/>
      <c r="M316" s="66"/>
      <c r="N316" s="66"/>
      <c r="O316" s="66"/>
      <c r="P316" s="66"/>
      <c r="Q316" s="66"/>
      <c r="R316" s="66"/>
      <c r="S316" s="66"/>
      <c r="T316" s="66"/>
      <c r="U316" s="66"/>
      <c r="V316" s="66"/>
      <c r="W316" s="66"/>
      <c r="X316" s="66"/>
      <c r="Y316" s="66"/>
      <c r="Z316" s="66"/>
      <c r="AA316" s="66"/>
      <c r="AB316" s="66"/>
    </row>
    <row r="317" spans="1:28">
      <c r="A317" s="66"/>
      <c r="B317" s="66"/>
      <c r="C317" s="66"/>
      <c r="D317" s="66"/>
      <c r="E317" s="66"/>
      <c r="F317" s="66"/>
      <c r="G317" s="66"/>
      <c r="H317" s="66"/>
      <c r="I317" s="66"/>
      <c r="J317" s="66"/>
      <c r="K317" s="66"/>
      <c r="L317" s="66"/>
      <c r="M317" s="66"/>
      <c r="N317" s="66"/>
      <c r="O317" s="66"/>
      <c r="P317" s="66"/>
      <c r="Q317" s="66"/>
      <c r="R317" s="66"/>
      <c r="S317" s="66"/>
      <c r="T317" s="66"/>
      <c r="U317" s="66"/>
      <c r="V317" s="66"/>
      <c r="W317" s="66"/>
      <c r="X317" s="66"/>
      <c r="Y317" s="66"/>
      <c r="Z317" s="66"/>
      <c r="AA317" s="66"/>
      <c r="AB317" s="66"/>
    </row>
    <row r="318" spans="1:28">
      <c r="A318" s="66"/>
      <c r="B318" s="66"/>
      <c r="C318" s="66"/>
      <c r="D318" s="66"/>
      <c r="E318" s="66"/>
      <c r="F318" s="66"/>
      <c r="G318" s="66"/>
      <c r="H318" s="66"/>
      <c r="I318" s="66"/>
      <c r="J318" s="66"/>
      <c r="K318" s="66"/>
      <c r="L318" s="66"/>
      <c r="M318" s="66"/>
      <c r="N318" s="66"/>
      <c r="O318" s="66"/>
      <c r="P318" s="66"/>
      <c r="Q318" s="66"/>
      <c r="R318" s="66"/>
      <c r="S318" s="66"/>
      <c r="T318" s="66"/>
      <c r="U318" s="66"/>
      <c r="V318" s="66"/>
      <c r="W318" s="66"/>
      <c r="X318" s="66"/>
      <c r="Y318" s="66"/>
      <c r="Z318" s="66"/>
      <c r="AA318" s="66"/>
      <c r="AB318" s="66"/>
    </row>
    <row r="319" spans="1:28">
      <c r="A319" s="66"/>
      <c r="B319" s="66"/>
      <c r="C319" s="66"/>
      <c r="D319" s="66"/>
      <c r="E319" s="66"/>
      <c r="F319" s="66"/>
      <c r="G319" s="66"/>
      <c r="H319" s="66"/>
      <c r="I319" s="66"/>
      <c r="J319" s="66"/>
      <c r="K319" s="66"/>
      <c r="L319" s="66"/>
      <c r="M319" s="66"/>
      <c r="N319" s="66"/>
      <c r="O319" s="66"/>
      <c r="P319" s="66"/>
      <c r="Q319" s="66"/>
      <c r="R319" s="66"/>
      <c r="S319" s="66"/>
      <c r="T319" s="66"/>
      <c r="U319" s="66"/>
      <c r="V319" s="66"/>
      <c r="W319" s="66"/>
      <c r="X319" s="66"/>
      <c r="Y319" s="66"/>
      <c r="Z319" s="66"/>
      <c r="AA319" s="66"/>
      <c r="AB319" s="66"/>
    </row>
    <row r="320" spans="1:28">
      <c r="A320" s="66"/>
      <c r="B320" s="66"/>
      <c r="C320" s="66"/>
      <c r="D320" s="66"/>
      <c r="E320" s="66"/>
      <c r="F320" s="66"/>
      <c r="G320" s="66"/>
      <c r="H320" s="66"/>
      <c r="I320" s="66"/>
      <c r="J320" s="66"/>
      <c r="K320" s="66"/>
      <c r="L320" s="66"/>
      <c r="M320" s="66"/>
      <c r="N320" s="66"/>
      <c r="O320" s="66"/>
      <c r="P320" s="66"/>
      <c r="Q320" s="66"/>
      <c r="R320" s="66"/>
      <c r="S320" s="66"/>
      <c r="T320" s="66"/>
      <c r="U320" s="66"/>
      <c r="V320" s="66"/>
      <c r="W320" s="66"/>
      <c r="X320" s="66"/>
      <c r="Y320" s="66"/>
      <c r="Z320" s="66"/>
      <c r="AA320" s="66"/>
      <c r="AB320" s="66"/>
    </row>
    <row r="321" spans="1:28">
      <c r="A321" s="66"/>
      <c r="B321" s="66"/>
      <c r="C321" s="66"/>
      <c r="D321" s="66"/>
      <c r="E321" s="66"/>
      <c r="F321" s="66"/>
      <c r="G321" s="66"/>
      <c r="H321" s="66"/>
      <c r="I321" s="66"/>
      <c r="J321" s="66"/>
      <c r="K321" s="66"/>
      <c r="L321" s="66"/>
      <c r="M321" s="66"/>
      <c r="N321" s="66"/>
      <c r="O321" s="66"/>
      <c r="P321" s="66"/>
      <c r="Q321" s="66"/>
      <c r="R321" s="66"/>
      <c r="S321" s="66"/>
      <c r="T321" s="66"/>
      <c r="U321" s="66"/>
      <c r="V321" s="66"/>
      <c r="W321" s="66"/>
      <c r="X321" s="66"/>
      <c r="Y321" s="66"/>
      <c r="Z321" s="66"/>
      <c r="AA321" s="66"/>
      <c r="AB321" s="66"/>
    </row>
    <row r="322" spans="1:28">
      <c r="A322" s="66"/>
      <c r="B322" s="66"/>
      <c r="C322" s="66"/>
      <c r="D322" s="66"/>
      <c r="E322" s="66"/>
      <c r="F322" s="66"/>
      <c r="G322" s="66"/>
      <c r="H322" s="66"/>
      <c r="I322" s="66"/>
      <c r="J322" s="66"/>
      <c r="K322" s="66"/>
      <c r="L322" s="66"/>
      <c r="M322" s="66"/>
      <c r="N322" s="66"/>
      <c r="O322" s="66"/>
      <c r="P322" s="66"/>
      <c r="Q322" s="66"/>
      <c r="R322" s="66"/>
      <c r="S322" s="66"/>
      <c r="T322" s="66"/>
      <c r="U322" s="66"/>
      <c r="V322" s="66"/>
      <c r="W322" s="66"/>
      <c r="X322" s="66"/>
      <c r="Y322" s="66"/>
      <c r="Z322" s="66"/>
      <c r="AA322" s="66"/>
      <c r="AB322" s="66"/>
    </row>
    <row r="323" spans="1:28">
      <c r="A323" s="66"/>
      <c r="B323" s="66"/>
      <c r="C323" s="66"/>
      <c r="D323" s="66"/>
      <c r="E323" s="66"/>
      <c r="F323" s="66"/>
      <c r="G323" s="66"/>
      <c r="H323" s="66"/>
      <c r="I323" s="66"/>
      <c r="J323" s="66"/>
      <c r="K323" s="66"/>
      <c r="L323" s="66"/>
      <c r="M323" s="66"/>
      <c r="N323" s="66"/>
      <c r="O323" s="66"/>
      <c r="P323" s="66"/>
      <c r="Q323" s="66"/>
      <c r="R323" s="66"/>
      <c r="S323" s="66"/>
      <c r="T323" s="66"/>
      <c r="U323" s="66"/>
      <c r="V323" s="66"/>
      <c r="W323" s="66"/>
      <c r="X323" s="66"/>
      <c r="Y323" s="66"/>
      <c r="Z323" s="66"/>
      <c r="AA323" s="66"/>
      <c r="AB323" s="66"/>
    </row>
    <row r="324" spans="1:28">
      <c r="A324" s="66"/>
      <c r="B324" s="66"/>
      <c r="C324" s="66"/>
      <c r="D324" s="66"/>
      <c r="E324" s="66"/>
      <c r="F324" s="66"/>
      <c r="G324" s="66"/>
      <c r="H324" s="66"/>
      <c r="I324" s="66"/>
      <c r="J324" s="66"/>
      <c r="K324" s="66"/>
      <c r="L324" s="66"/>
      <c r="M324" s="66"/>
      <c r="N324" s="66"/>
      <c r="O324" s="66"/>
      <c r="P324" s="66"/>
      <c r="Q324" s="66"/>
      <c r="R324" s="66"/>
      <c r="S324" s="66"/>
      <c r="T324" s="66"/>
      <c r="U324" s="66"/>
      <c r="V324" s="66"/>
      <c r="W324" s="66"/>
      <c r="X324" s="66"/>
      <c r="Y324" s="66"/>
      <c r="Z324" s="66"/>
      <c r="AA324" s="66"/>
      <c r="AB324" s="66"/>
    </row>
    <row r="325" spans="1:28">
      <c r="A325" s="66"/>
      <c r="B325" s="66"/>
      <c r="C325" s="66"/>
      <c r="D325" s="66"/>
      <c r="E325" s="66"/>
      <c r="F325" s="66"/>
      <c r="G325" s="66"/>
      <c r="H325" s="66"/>
      <c r="I325" s="66"/>
      <c r="J325" s="66"/>
      <c r="K325" s="66"/>
      <c r="L325" s="66"/>
      <c r="M325" s="66"/>
      <c r="N325" s="66"/>
      <c r="O325" s="66"/>
      <c r="P325" s="66"/>
      <c r="Q325" s="66"/>
      <c r="R325" s="66"/>
      <c r="S325" s="66"/>
      <c r="T325" s="66"/>
      <c r="U325" s="66"/>
      <c r="V325" s="66"/>
      <c r="W325" s="66"/>
      <c r="X325" s="66"/>
      <c r="Y325" s="66"/>
      <c r="Z325" s="66"/>
      <c r="AA325" s="66"/>
      <c r="AB325" s="66"/>
    </row>
    <row r="326" spans="1:28">
      <c r="A326" s="66"/>
      <c r="B326" s="66"/>
      <c r="C326" s="66"/>
      <c r="D326" s="66"/>
      <c r="E326" s="66"/>
      <c r="F326" s="66"/>
      <c r="G326" s="66"/>
      <c r="H326" s="66"/>
      <c r="I326" s="66"/>
      <c r="J326" s="66"/>
      <c r="K326" s="66"/>
      <c r="L326" s="66"/>
      <c r="M326" s="66"/>
      <c r="N326" s="66"/>
      <c r="O326" s="66"/>
      <c r="P326" s="66"/>
      <c r="Q326" s="66"/>
      <c r="R326" s="66"/>
      <c r="S326" s="66"/>
      <c r="T326" s="66"/>
      <c r="U326" s="66"/>
      <c r="V326" s="66"/>
      <c r="W326" s="66"/>
      <c r="X326" s="66"/>
      <c r="Y326" s="66"/>
      <c r="Z326" s="66"/>
      <c r="AA326" s="66"/>
      <c r="AB326" s="66"/>
    </row>
    <row r="327" spans="1:28">
      <c r="A327" s="66"/>
      <c r="B327" s="66"/>
      <c r="C327" s="66"/>
      <c r="D327" s="66"/>
      <c r="E327" s="66"/>
      <c r="F327" s="66"/>
      <c r="G327" s="66"/>
      <c r="H327" s="66"/>
      <c r="I327" s="66"/>
      <c r="J327" s="66"/>
      <c r="K327" s="66"/>
      <c r="L327" s="66"/>
      <c r="M327" s="66"/>
      <c r="N327" s="66"/>
      <c r="O327" s="66"/>
      <c r="P327" s="66"/>
      <c r="Q327" s="66"/>
      <c r="R327" s="66"/>
      <c r="S327" s="66"/>
      <c r="T327" s="66"/>
      <c r="U327" s="66"/>
      <c r="V327" s="66"/>
      <c r="W327" s="66"/>
      <c r="X327" s="66"/>
      <c r="Y327" s="66"/>
      <c r="Z327" s="66"/>
      <c r="AA327" s="66"/>
      <c r="AB327" s="66"/>
    </row>
    <row r="328" spans="1:28">
      <c r="A328" s="66"/>
      <c r="B328" s="66"/>
      <c r="C328" s="66"/>
      <c r="D328" s="66"/>
      <c r="E328" s="66"/>
      <c r="F328" s="66"/>
      <c r="G328" s="66"/>
      <c r="H328" s="66"/>
      <c r="I328" s="66"/>
      <c r="J328" s="66"/>
      <c r="K328" s="66"/>
      <c r="L328" s="66"/>
      <c r="M328" s="66"/>
      <c r="N328" s="66"/>
      <c r="O328" s="66"/>
      <c r="P328" s="66"/>
      <c r="Q328" s="66"/>
      <c r="R328" s="66"/>
      <c r="S328" s="66"/>
      <c r="T328" s="66"/>
      <c r="U328" s="66"/>
      <c r="V328" s="66"/>
      <c r="W328" s="66"/>
      <c r="X328" s="66"/>
      <c r="Y328" s="66"/>
      <c r="Z328" s="66"/>
      <c r="AA328" s="66"/>
      <c r="AB328" s="66"/>
    </row>
    <row r="329" spans="1:28">
      <c r="A329" s="66"/>
      <c r="B329" s="66"/>
      <c r="C329" s="66"/>
      <c r="D329" s="66"/>
      <c r="E329" s="66"/>
      <c r="F329" s="66"/>
      <c r="G329" s="66"/>
      <c r="H329" s="66"/>
      <c r="I329" s="66"/>
      <c r="J329" s="66"/>
      <c r="K329" s="66"/>
      <c r="L329" s="66"/>
      <c r="M329" s="66"/>
      <c r="N329" s="66"/>
      <c r="O329" s="66"/>
      <c r="P329" s="66"/>
      <c r="Q329" s="66"/>
      <c r="R329" s="66"/>
      <c r="S329" s="66"/>
      <c r="T329" s="66"/>
      <c r="U329" s="66"/>
      <c r="V329" s="66"/>
      <c r="W329" s="66"/>
      <c r="X329" s="66"/>
      <c r="Y329" s="66"/>
      <c r="Z329" s="66"/>
      <c r="AA329" s="66"/>
      <c r="AB329" s="66"/>
    </row>
    <row r="330" spans="1:28">
      <c r="A330" s="66"/>
      <c r="B330" s="66"/>
      <c r="C330" s="66"/>
      <c r="D330" s="66"/>
      <c r="E330" s="66"/>
      <c r="F330" s="66"/>
      <c r="G330" s="66"/>
      <c r="H330" s="66"/>
      <c r="I330" s="66"/>
      <c r="J330" s="66"/>
      <c r="K330" s="66"/>
      <c r="L330" s="66"/>
      <c r="M330" s="66"/>
      <c r="N330" s="66"/>
      <c r="O330" s="66"/>
      <c r="P330" s="66"/>
      <c r="Q330" s="66"/>
      <c r="R330" s="66"/>
      <c r="S330" s="66"/>
      <c r="T330" s="66"/>
      <c r="U330" s="66"/>
      <c r="V330" s="66"/>
      <c r="W330" s="66"/>
      <c r="X330" s="66"/>
      <c r="Y330" s="66"/>
      <c r="Z330" s="66"/>
      <c r="AA330" s="66"/>
      <c r="AB330" s="66"/>
    </row>
    <row r="331" spans="1:28">
      <c r="A331" s="66"/>
      <c r="B331" s="66"/>
      <c r="C331" s="66"/>
      <c r="D331" s="66"/>
      <c r="E331" s="66"/>
      <c r="F331" s="66"/>
      <c r="G331" s="66"/>
      <c r="H331" s="66"/>
      <c r="I331" s="66"/>
      <c r="J331" s="66"/>
      <c r="K331" s="66"/>
      <c r="L331" s="66"/>
      <c r="M331" s="66"/>
      <c r="N331" s="66"/>
      <c r="O331" s="66"/>
      <c r="P331" s="66"/>
      <c r="Q331" s="66"/>
      <c r="R331" s="66"/>
      <c r="S331" s="66"/>
      <c r="T331" s="66"/>
      <c r="U331" s="66"/>
      <c r="V331" s="66"/>
      <c r="W331" s="66"/>
      <c r="X331" s="66"/>
      <c r="Y331" s="66"/>
      <c r="Z331" s="66"/>
      <c r="AA331" s="66"/>
      <c r="AB331" s="66"/>
    </row>
    <row r="332" spans="1:28">
      <c r="A332" s="66"/>
      <c r="B332" s="66"/>
      <c r="C332" s="66"/>
      <c r="D332" s="66"/>
      <c r="E332" s="66"/>
      <c r="F332" s="66"/>
      <c r="G332" s="66"/>
      <c r="H332" s="66"/>
      <c r="I332" s="66"/>
      <c r="J332" s="66"/>
      <c r="K332" s="66"/>
      <c r="L332" s="66"/>
      <c r="M332" s="66"/>
      <c r="N332" s="66"/>
      <c r="O332" s="66"/>
      <c r="P332" s="66"/>
      <c r="Q332" s="66"/>
      <c r="R332" s="66"/>
      <c r="S332" s="66"/>
      <c r="T332" s="66"/>
      <c r="U332" s="66"/>
      <c r="V332" s="66"/>
      <c r="W332" s="66"/>
      <c r="X332" s="66"/>
      <c r="Y332" s="66"/>
      <c r="Z332" s="66"/>
      <c r="AA332" s="66"/>
      <c r="AB332" s="66"/>
    </row>
    <row r="333" spans="1:28">
      <c r="A333" s="66"/>
      <c r="B333" s="66"/>
      <c r="C333" s="66"/>
      <c r="D333" s="66"/>
      <c r="E333" s="66"/>
      <c r="F333" s="66"/>
      <c r="G333" s="66"/>
      <c r="H333" s="66"/>
      <c r="I333" s="66"/>
      <c r="J333" s="66"/>
      <c r="K333" s="66"/>
      <c r="L333" s="66"/>
      <c r="M333" s="66"/>
      <c r="N333" s="66"/>
      <c r="O333" s="66"/>
      <c r="P333" s="66"/>
      <c r="Q333" s="66"/>
      <c r="R333" s="66"/>
      <c r="S333" s="66"/>
      <c r="T333" s="66"/>
      <c r="U333" s="66"/>
      <c r="V333" s="66"/>
      <c r="W333" s="66"/>
      <c r="X333" s="66"/>
      <c r="Y333" s="66"/>
      <c r="Z333" s="66"/>
      <c r="AA333" s="66"/>
      <c r="AB333" s="66"/>
    </row>
    <row r="334" spans="1:28">
      <c r="A334" s="66"/>
      <c r="B334" s="66"/>
      <c r="C334" s="66"/>
      <c r="D334" s="66"/>
      <c r="E334" s="66"/>
      <c r="F334" s="66"/>
      <c r="G334" s="66"/>
      <c r="H334" s="66"/>
      <c r="I334" s="66"/>
      <c r="J334" s="66"/>
      <c r="K334" s="66"/>
      <c r="L334" s="66"/>
      <c r="M334" s="66"/>
      <c r="N334" s="66"/>
      <c r="O334" s="66"/>
      <c r="P334" s="66"/>
      <c r="Q334" s="66"/>
      <c r="R334" s="66"/>
      <c r="S334" s="66"/>
      <c r="T334" s="66"/>
      <c r="U334" s="66"/>
      <c r="V334" s="66"/>
      <c r="W334" s="66"/>
      <c r="X334" s="66"/>
      <c r="Y334" s="66"/>
      <c r="Z334" s="66"/>
      <c r="AA334" s="66"/>
      <c r="AB334" s="66"/>
    </row>
    <row r="335" spans="1:28">
      <c r="A335" s="66"/>
      <c r="B335" s="66"/>
      <c r="C335" s="66"/>
      <c r="D335" s="66"/>
      <c r="E335" s="66"/>
      <c r="F335" s="66"/>
      <c r="G335" s="66"/>
      <c r="H335" s="66"/>
      <c r="I335" s="66"/>
      <c r="J335" s="66"/>
      <c r="K335" s="66"/>
      <c r="L335" s="66"/>
      <c r="M335" s="66"/>
      <c r="N335" s="66"/>
      <c r="O335" s="66"/>
      <c r="P335" s="66"/>
      <c r="Q335" s="66"/>
      <c r="R335" s="66"/>
      <c r="S335" s="66"/>
      <c r="T335" s="66"/>
      <c r="U335" s="66"/>
      <c r="V335" s="66"/>
      <c r="W335" s="66"/>
      <c r="X335" s="66"/>
      <c r="Y335" s="66"/>
      <c r="Z335" s="66"/>
      <c r="AA335" s="66"/>
      <c r="AB335" s="66"/>
    </row>
    <row r="336" spans="1:28">
      <c r="A336" s="66"/>
      <c r="B336" s="66"/>
      <c r="C336" s="66"/>
      <c r="D336" s="66"/>
      <c r="E336" s="66"/>
      <c r="F336" s="66"/>
      <c r="G336" s="66"/>
      <c r="H336" s="66"/>
      <c r="I336" s="66"/>
      <c r="J336" s="66"/>
      <c r="K336" s="66"/>
      <c r="L336" s="66"/>
      <c r="M336" s="66"/>
      <c r="N336" s="66"/>
      <c r="O336" s="66"/>
      <c r="P336" s="66"/>
      <c r="Q336" s="66"/>
      <c r="R336" s="66"/>
      <c r="S336" s="66"/>
      <c r="T336" s="66"/>
      <c r="U336" s="66"/>
      <c r="V336" s="66"/>
      <c r="W336" s="66"/>
      <c r="X336" s="66"/>
      <c r="Y336" s="66"/>
      <c r="Z336" s="66"/>
      <c r="AA336" s="66"/>
      <c r="AB336" s="66"/>
    </row>
    <row r="337" spans="1:28">
      <c r="A337" s="66"/>
      <c r="B337" s="66"/>
      <c r="C337" s="66"/>
      <c r="D337" s="66"/>
      <c r="E337" s="66"/>
      <c r="F337" s="66"/>
      <c r="G337" s="66"/>
      <c r="H337" s="66"/>
      <c r="I337" s="66"/>
      <c r="J337" s="66"/>
      <c r="K337" s="66"/>
      <c r="L337" s="66"/>
      <c r="M337" s="66"/>
      <c r="N337" s="66"/>
      <c r="O337" s="66"/>
      <c r="P337" s="66"/>
      <c r="Q337" s="66"/>
      <c r="R337" s="66"/>
      <c r="S337" s="66"/>
      <c r="T337" s="66"/>
      <c r="U337" s="66"/>
      <c r="V337" s="66"/>
      <c r="W337" s="66"/>
      <c r="X337" s="66"/>
      <c r="Y337" s="66"/>
      <c r="Z337" s="66"/>
      <c r="AA337" s="66"/>
      <c r="AB337" s="66"/>
    </row>
    <row r="338" spans="1:28">
      <c r="A338" s="66"/>
      <c r="B338" s="66"/>
      <c r="C338" s="66"/>
      <c r="D338" s="66"/>
      <c r="E338" s="66"/>
      <c r="F338" s="66"/>
      <c r="G338" s="66"/>
      <c r="H338" s="66"/>
      <c r="I338" s="66"/>
      <c r="J338" s="66"/>
      <c r="K338" s="66"/>
      <c r="L338" s="66"/>
      <c r="M338" s="66"/>
      <c r="N338" s="66"/>
      <c r="O338" s="66"/>
      <c r="P338" s="66"/>
      <c r="Q338" s="66"/>
      <c r="R338" s="66"/>
      <c r="S338" s="66"/>
      <c r="T338" s="66"/>
      <c r="U338" s="66"/>
      <c r="V338" s="66"/>
      <c r="W338" s="66"/>
      <c r="X338" s="66"/>
      <c r="Y338" s="66"/>
      <c r="Z338" s="66"/>
      <c r="AA338" s="66"/>
      <c r="AB338" s="66"/>
    </row>
    <row r="339" spans="1:28">
      <c r="A339" s="66"/>
      <c r="B339" s="66"/>
      <c r="C339" s="66"/>
      <c r="D339" s="66"/>
      <c r="E339" s="66"/>
      <c r="F339" s="66"/>
      <c r="G339" s="66"/>
      <c r="H339" s="66"/>
      <c r="I339" s="66"/>
      <c r="J339" s="66"/>
      <c r="K339" s="66"/>
      <c r="L339" s="66"/>
      <c r="M339" s="66"/>
      <c r="N339" s="66"/>
      <c r="O339" s="66"/>
      <c r="P339" s="66"/>
      <c r="Q339" s="66"/>
      <c r="R339" s="66"/>
      <c r="S339" s="66"/>
      <c r="T339" s="66"/>
      <c r="U339" s="66"/>
      <c r="V339" s="66"/>
      <c r="W339" s="66"/>
      <c r="X339" s="66"/>
      <c r="Y339" s="66"/>
      <c r="Z339" s="66"/>
      <c r="AA339" s="66"/>
      <c r="AB339" s="66"/>
    </row>
    <row r="340" spans="1:28">
      <c r="A340" s="66"/>
      <c r="B340" s="66"/>
      <c r="C340" s="66"/>
      <c r="D340" s="66"/>
      <c r="E340" s="66"/>
      <c r="F340" s="66"/>
      <c r="G340" s="66"/>
      <c r="H340" s="66"/>
      <c r="I340" s="66"/>
      <c r="J340" s="66"/>
      <c r="K340" s="66"/>
      <c r="L340" s="66"/>
      <c r="M340" s="66"/>
      <c r="N340" s="66"/>
      <c r="O340" s="66"/>
      <c r="P340" s="66"/>
      <c r="Q340" s="66"/>
      <c r="R340" s="66"/>
      <c r="S340" s="66"/>
      <c r="T340" s="66"/>
      <c r="U340" s="66"/>
      <c r="V340" s="66"/>
      <c r="W340" s="66"/>
      <c r="X340" s="66"/>
      <c r="Y340" s="66"/>
      <c r="Z340" s="66"/>
      <c r="AA340" s="66"/>
      <c r="AB340" s="66"/>
    </row>
    <row r="341" spans="1:28">
      <c r="A341" s="66"/>
      <c r="B341" s="66"/>
      <c r="C341" s="66"/>
      <c r="D341" s="66"/>
      <c r="E341" s="66"/>
      <c r="F341" s="66"/>
      <c r="G341" s="66"/>
      <c r="H341" s="66"/>
      <c r="I341" s="66"/>
      <c r="J341" s="66"/>
      <c r="K341" s="66"/>
      <c r="L341" s="66"/>
      <c r="M341" s="66"/>
      <c r="N341" s="66"/>
      <c r="O341" s="66"/>
      <c r="P341" s="66"/>
      <c r="Q341" s="66"/>
      <c r="R341" s="66"/>
      <c r="S341" s="66"/>
      <c r="T341" s="66"/>
      <c r="U341" s="66"/>
      <c r="V341" s="66"/>
      <c r="W341" s="66"/>
      <c r="X341" s="66"/>
      <c r="Y341" s="66"/>
      <c r="Z341" s="66"/>
      <c r="AA341" s="66"/>
      <c r="AB341" s="66"/>
    </row>
    <row r="342" spans="1:28">
      <c r="A342" s="66"/>
      <c r="B342" s="66"/>
      <c r="C342" s="66"/>
      <c r="D342" s="66"/>
      <c r="E342" s="66"/>
      <c r="F342" s="66"/>
      <c r="G342" s="66"/>
      <c r="H342" s="66"/>
      <c r="I342" s="66"/>
      <c r="J342" s="66"/>
      <c r="K342" s="66"/>
      <c r="L342" s="66"/>
      <c r="M342" s="66"/>
      <c r="N342" s="66"/>
      <c r="O342" s="66"/>
      <c r="P342" s="66"/>
      <c r="Q342" s="66"/>
      <c r="R342" s="66"/>
      <c r="S342" s="66"/>
      <c r="T342" s="66"/>
      <c r="U342" s="66"/>
      <c r="V342" s="66"/>
      <c r="W342" s="66"/>
      <c r="X342" s="66"/>
      <c r="Y342" s="66"/>
      <c r="Z342" s="66"/>
      <c r="AA342" s="66"/>
      <c r="AB342" s="66"/>
    </row>
    <row r="343" spans="1:28">
      <c r="A343" s="66"/>
      <c r="B343" s="66"/>
      <c r="C343" s="66"/>
      <c r="D343" s="66"/>
      <c r="E343" s="66"/>
      <c r="F343" s="66"/>
      <c r="G343" s="66"/>
      <c r="H343" s="66"/>
      <c r="I343" s="66"/>
      <c r="J343" s="66"/>
      <c r="K343" s="66"/>
      <c r="L343" s="66"/>
      <c r="M343" s="66"/>
      <c r="N343" s="66"/>
      <c r="O343" s="66"/>
      <c r="P343" s="66"/>
      <c r="Q343" s="66"/>
      <c r="R343" s="66"/>
      <c r="S343" s="66"/>
      <c r="T343" s="66"/>
      <c r="U343" s="66"/>
      <c r="V343" s="66"/>
      <c r="W343" s="66"/>
      <c r="X343" s="66"/>
      <c r="Y343" s="66"/>
      <c r="Z343" s="66"/>
      <c r="AA343" s="66"/>
      <c r="AB343" s="66"/>
    </row>
    <row r="344" spans="1:28">
      <c r="A344" s="66"/>
      <c r="B344" s="66"/>
      <c r="C344" s="66"/>
      <c r="D344" s="66"/>
      <c r="E344" s="66"/>
      <c r="F344" s="66"/>
      <c r="G344" s="66"/>
      <c r="H344" s="66"/>
      <c r="I344" s="66"/>
      <c r="J344" s="66"/>
      <c r="K344" s="66"/>
      <c r="L344" s="66"/>
      <c r="M344" s="66"/>
      <c r="N344" s="66"/>
      <c r="O344" s="66"/>
      <c r="P344" s="66"/>
      <c r="Q344" s="66"/>
      <c r="R344" s="66"/>
      <c r="S344" s="66"/>
      <c r="T344" s="66"/>
      <c r="U344" s="66"/>
      <c r="V344" s="66"/>
      <c r="W344" s="66"/>
      <c r="X344" s="66"/>
      <c r="Y344" s="66"/>
      <c r="Z344" s="66"/>
      <c r="AA344" s="66"/>
      <c r="AB344" s="66"/>
    </row>
    <row r="345" spans="1:28">
      <c r="A345" s="66"/>
      <c r="B345" s="66"/>
      <c r="C345" s="66"/>
      <c r="D345" s="66"/>
      <c r="E345" s="66"/>
      <c r="F345" s="66"/>
      <c r="G345" s="66"/>
      <c r="H345" s="66"/>
      <c r="I345" s="66"/>
      <c r="J345" s="66"/>
      <c r="K345" s="66"/>
      <c r="L345" s="66"/>
      <c r="M345" s="66"/>
      <c r="N345" s="66"/>
      <c r="O345" s="66"/>
      <c r="P345" s="66"/>
      <c r="Q345" s="66"/>
      <c r="R345" s="66"/>
      <c r="S345" s="66"/>
      <c r="T345" s="66"/>
      <c r="U345" s="66"/>
      <c r="V345" s="66"/>
      <c r="W345" s="66"/>
      <c r="X345" s="66"/>
      <c r="Y345" s="66"/>
      <c r="Z345" s="66"/>
      <c r="AA345" s="66"/>
      <c r="AB345" s="66"/>
    </row>
    <row r="346" spans="1:28">
      <c r="A346" s="66"/>
      <c r="B346" s="66"/>
      <c r="C346" s="66"/>
      <c r="D346" s="66"/>
      <c r="E346" s="66"/>
      <c r="F346" s="66"/>
      <c r="G346" s="66"/>
      <c r="H346" s="66"/>
      <c r="I346" s="66"/>
      <c r="J346" s="66"/>
      <c r="K346" s="66"/>
      <c r="L346" s="66"/>
      <c r="M346" s="66"/>
      <c r="N346" s="66"/>
      <c r="O346" s="66"/>
      <c r="P346" s="66"/>
      <c r="Q346" s="66"/>
      <c r="R346" s="66"/>
      <c r="S346" s="66"/>
      <c r="T346" s="66"/>
      <c r="U346" s="66"/>
      <c r="V346" s="66"/>
      <c r="W346" s="66"/>
      <c r="X346" s="66"/>
      <c r="Y346" s="66"/>
      <c r="Z346" s="66"/>
      <c r="AA346" s="66"/>
      <c r="AB346" s="66"/>
    </row>
    <row r="347" spans="1:28">
      <c r="A347" s="66"/>
      <c r="B347" s="66"/>
      <c r="C347" s="66"/>
      <c r="D347" s="66"/>
      <c r="E347" s="66"/>
      <c r="F347" s="66"/>
      <c r="G347" s="66"/>
      <c r="H347" s="66"/>
      <c r="I347" s="66"/>
      <c r="J347" s="66"/>
      <c r="K347" s="66"/>
      <c r="L347" s="66"/>
      <c r="M347" s="66"/>
      <c r="N347" s="66"/>
      <c r="O347" s="66"/>
      <c r="P347" s="66"/>
      <c r="Q347" s="66"/>
      <c r="R347" s="66"/>
      <c r="S347" s="66"/>
      <c r="T347" s="66"/>
      <c r="U347" s="66"/>
      <c r="V347" s="66"/>
      <c r="W347" s="66"/>
      <c r="X347" s="66"/>
      <c r="Y347" s="66"/>
      <c r="Z347" s="66"/>
      <c r="AA347" s="66"/>
      <c r="AB347" s="66"/>
    </row>
    <row r="348" spans="1:28">
      <c r="A348" s="66"/>
      <c r="B348" s="66"/>
      <c r="C348" s="66"/>
      <c r="D348" s="66"/>
      <c r="E348" s="66"/>
      <c r="F348" s="66"/>
      <c r="G348" s="66"/>
      <c r="H348" s="66"/>
      <c r="I348" s="66"/>
      <c r="J348" s="66"/>
      <c r="K348" s="66"/>
      <c r="L348" s="66"/>
      <c r="M348" s="66"/>
      <c r="N348" s="66"/>
      <c r="O348" s="66"/>
      <c r="P348" s="66"/>
      <c r="Q348" s="66"/>
      <c r="R348" s="66"/>
      <c r="S348" s="66"/>
      <c r="T348" s="66"/>
      <c r="U348" s="66"/>
      <c r="V348" s="66"/>
      <c r="W348" s="66"/>
      <c r="X348" s="66"/>
      <c r="Y348" s="66"/>
      <c r="Z348" s="66"/>
      <c r="AA348" s="66"/>
      <c r="AB348" s="66"/>
    </row>
    <row r="349" spans="1:28">
      <c r="A349" s="66"/>
      <c r="B349" s="66"/>
      <c r="C349" s="66"/>
      <c r="D349" s="66"/>
      <c r="E349" s="66"/>
      <c r="F349" s="66"/>
      <c r="G349" s="66"/>
      <c r="H349" s="66"/>
      <c r="I349" s="66"/>
      <c r="J349" s="66"/>
      <c r="K349" s="66"/>
      <c r="L349" s="66"/>
      <c r="M349" s="66"/>
      <c r="N349" s="66"/>
      <c r="O349" s="66"/>
      <c r="P349" s="66"/>
      <c r="Q349" s="66"/>
      <c r="R349" s="66"/>
      <c r="S349" s="66"/>
      <c r="T349" s="66"/>
      <c r="U349" s="66"/>
      <c r="V349" s="66"/>
      <c r="W349" s="66"/>
      <c r="X349" s="66"/>
      <c r="Y349" s="66"/>
      <c r="Z349" s="66"/>
      <c r="AA349" s="66"/>
      <c r="AB349" s="66"/>
    </row>
    <row r="350" spans="1:28">
      <c r="A350" s="66"/>
      <c r="B350" s="66"/>
      <c r="C350" s="66"/>
      <c r="D350" s="66"/>
      <c r="E350" s="66"/>
      <c r="F350" s="66"/>
      <c r="G350" s="66"/>
      <c r="H350" s="66"/>
      <c r="I350" s="66"/>
      <c r="J350" s="66"/>
      <c r="K350" s="66"/>
      <c r="L350" s="66"/>
      <c r="M350" s="66"/>
      <c r="N350" s="66"/>
      <c r="O350" s="66"/>
      <c r="P350" s="66"/>
      <c r="Q350" s="66"/>
      <c r="R350" s="66"/>
      <c r="S350" s="66"/>
      <c r="T350" s="66"/>
      <c r="U350" s="66"/>
      <c r="V350" s="66"/>
      <c r="W350" s="66"/>
      <c r="X350" s="66"/>
      <c r="Y350" s="66"/>
      <c r="Z350" s="66"/>
      <c r="AA350" s="66"/>
      <c r="AB350" s="66"/>
    </row>
    <row r="351" spans="1:28">
      <c r="A351" s="66"/>
      <c r="B351" s="66"/>
      <c r="C351" s="66"/>
      <c r="D351" s="66"/>
      <c r="E351" s="66"/>
      <c r="F351" s="66"/>
      <c r="G351" s="66"/>
      <c r="H351" s="66"/>
      <c r="I351" s="66"/>
      <c r="J351" s="66"/>
      <c r="K351" s="66"/>
      <c r="L351" s="66"/>
      <c r="M351" s="66"/>
      <c r="N351" s="66"/>
      <c r="O351" s="66"/>
      <c r="P351" s="66"/>
      <c r="Q351" s="66"/>
      <c r="R351" s="66"/>
      <c r="S351" s="66"/>
      <c r="T351" s="66"/>
      <c r="U351" s="66"/>
      <c r="V351" s="66"/>
      <c r="W351" s="66"/>
      <c r="X351" s="66"/>
      <c r="Y351" s="66"/>
      <c r="Z351" s="66"/>
      <c r="AA351" s="66"/>
      <c r="AB351" s="66"/>
    </row>
    <row r="352" spans="1:28">
      <c r="A352" s="66"/>
      <c r="B352" s="66"/>
      <c r="C352" s="66"/>
      <c r="D352" s="66"/>
      <c r="E352" s="66"/>
      <c r="F352" s="66"/>
      <c r="G352" s="66"/>
      <c r="H352" s="66"/>
      <c r="I352" s="66"/>
      <c r="J352" s="66"/>
      <c r="K352" s="66"/>
      <c r="L352" s="66"/>
      <c r="M352" s="66"/>
      <c r="N352" s="66"/>
      <c r="O352" s="66"/>
      <c r="P352" s="66"/>
      <c r="Q352" s="66"/>
      <c r="R352" s="66"/>
      <c r="S352" s="66"/>
      <c r="T352" s="66"/>
      <c r="U352" s="66"/>
      <c r="V352" s="66"/>
      <c r="W352" s="66"/>
      <c r="X352" s="66"/>
      <c r="Y352" s="66"/>
      <c r="Z352" s="66"/>
      <c r="AA352" s="66"/>
      <c r="AB352" s="66"/>
    </row>
    <row r="353" spans="1:28">
      <c r="A353" s="66"/>
      <c r="B353" s="66"/>
      <c r="C353" s="66"/>
      <c r="D353" s="66"/>
      <c r="E353" s="66"/>
      <c r="F353" s="66"/>
      <c r="G353" s="66"/>
      <c r="H353" s="66"/>
      <c r="I353" s="66"/>
      <c r="J353" s="66"/>
      <c r="K353" s="66"/>
      <c r="L353" s="66"/>
      <c r="M353" s="66"/>
      <c r="N353" s="66"/>
      <c r="O353" s="66"/>
      <c r="P353" s="66"/>
      <c r="Q353" s="66"/>
      <c r="R353" s="66"/>
      <c r="S353" s="66"/>
      <c r="T353" s="66"/>
      <c r="U353" s="66"/>
      <c r="V353" s="66"/>
      <c r="W353" s="66"/>
      <c r="X353" s="66"/>
      <c r="Y353" s="66"/>
      <c r="Z353" s="66"/>
      <c r="AA353" s="66"/>
      <c r="AB353" s="66"/>
    </row>
    <row r="354" spans="1:28">
      <c r="A354" s="66"/>
      <c r="B354" s="66"/>
      <c r="C354" s="66"/>
      <c r="D354" s="66"/>
      <c r="E354" s="66"/>
      <c r="F354" s="66"/>
      <c r="G354" s="66"/>
      <c r="H354" s="66"/>
      <c r="I354" s="66"/>
      <c r="J354" s="66"/>
      <c r="K354" s="66"/>
      <c r="L354" s="66"/>
      <c r="M354" s="66"/>
      <c r="N354" s="66"/>
      <c r="O354" s="66"/>
      <c r="P354" s="66"/>
      <c r="Q354" s="66"/>
      <c r="R354" s="66"/>
      <c r="S354" s="66"/>
      <c r="T354" s="66"/>
      <c r="U354" s="66"/>
      <c r="V354" s="66"/>
      <c r="W354" s="66"/>
      <c r="X354" s="66"/>
      <c r="Y354" s="66"/>
      <c r="Z354" s="66"/>
      <c r="AA354" s="66"/>
      <c r="AB354" s="66"/>
    </row>
    <row r="355" spans="1:28">
      <c r="A355" s="66"/>
      <c r="B355" s="66"/>
      <c r="C355" s="66"/>
      <c r="D355" s="66"/>
      <c r="E355" s="66"/>
      <c r="F355" s="66"/>
      <c r="G355" s="66"/>
      <c r="H355" s="66"/>
      <c r="I355" s="66"/>
      <c r="J355" s="66"/>
      <c r="K355" s="66"/>
      <c r="L355" s="66"/>
      <c r="M355" s="66"/>
      <c r="N355" s="66"/>
      <c r="O355" s="66"/>
      <c r="P355" s="66"/>
      <c r="Q355" s="66"/>
      <c r="R355" s="66"/>
      <c r="S355" s="66"/>
      <c r="T355" s="66"/>
      <c r="U355" s="66"/>
      <c r="V355" s="66"/>
      <c r="W355" s="66"/>
      <c r="X355" s="66"/>
      <c r="Y355" s="66"/>
      <c r="Z355" s="66"/>
      <c r="AA355" s="66"/>
      <c r="AB355" s="66"/>
    </row>
    <row r="356" spans="1:28">
      <c r="A356" s="66"/>
      <c r="B356" s="66"/>
      <c r="C356" s="66"/>
      <c r="D356" s="66"/>
      <c r="E356" s="66"/>
      <c r="F356" s="66"/>
      <c r="G356" s="66"/>
      <c r="H356" s="66"/>
      <c r="I356" s="66"/>
      <c r="J356" s="66"/>
      <c r="K356" s="66"/>
      <c r="L356" s="66"/>
      <c r="M356" s="66"/>
      <c r="N356" s="66"/>
      <c r="O356" s="66"/>
      <c r="P356" s="66"/>
      <c r="Q356" s="66"/>
      <c r="R356" s="66"/>
      <c r="S356" s="66"/>
      <c r="T356" s="66"/>
      <c r="U356" s="66"/>
      <c r="V356" s="66"/>
      <c r="W356" s="66"/>
      <c r="X356" s="66"/>
      <c r="Y356" s="66"/>
      <c r="Z356" s="66"/>
      <c r="AA356" s="66"/>
      <c r="AB356" s="66"/>
    </row>
    <row r="357" spans="1:28">
      <c r="A357" s="66"/>
      <c r="B357" s="66"/>
      <c r="C357" s="66"/>
      <c r="D357" s="66"/>
      <c r="E357" s="66"/>
      <c r="F357" s="66"/>
      <c r="G357" s="66"/>
      <c r="H357" s="66"/>
      <c r="I357" s="66"/>
      <c r="J357" s="66"/>
      <c r="K357" s="66"/>
      <c r="L357" s="66"/>
      <c r="M357" s="66"/>
      <c r="N357" s="66"/>
      <c r="O357" s="66"/>
      <c r="P357" s="66"/>
      <c r="Q357" s="66"/>
      <c r="R357" s="66"/>
      <c r="S357" s="66"/>
      <c r="T357" s="66"/>
      <c r="U357" s="66"/>
      <c r="V357" s="66"/>
      <c r="W357" s="66"/>
      <c r="X357" s="66"/>
      <c r="Y357" s="66"/>
      <c r="Z357" s="66"/>
      <c r="AA357" s="66"/>
      <c r="AB357" s="66"/>
    </row>
    <row r="358" spans="1:28">
      <c r="A358" s="66"/>
      <c r="B358" s="66"/>
      <c r="C358" s="66"/>
      <c r="D358" s="66"/>
      <c r="E358" s="66"/>
      <c r="F358" s="66"/>
      <c r="G358" s="66"/>
      <c r="H358" s="66"/>
      <c r="I358" s="66"/>
      <c r="J358" s="66"/>
      <c r="K358" s="66"/>
      <c r="L358" s="66"/>
      <c r="M358" s="66"/>
      <c r="N358" s="66"/>
      <c r="O358" s="66"/>
      <c r="P358" s="66"/>
      <c r="Q358" s="66"/>
      <c r="R358" s="66"/>
      <c r="S358" s="66"/>
      <c r="T358" s="66"/>
      <c r="U358" s="66"/>
      <c r="V358" s="66"/>
      <c r="W358" s="66"/>
      <c r="X358" s="66"/>
      <c r="Y358" s="66"/>
      <c r="Z358" s="66"/>
      <c r="AA358" s="66"/>
      <c r="AB358" s="66"/>
    </row>
    <row r="359" spans="1:28">
      <c r="A359" s="66"/>
      <c r="B359" s="66"/>
      <c r="C359" s="66"/>
      <c r="D359" s="66"/>
      <c r="E359" s="66"/>
      <c r="F359" s="66"/>
      <c r="G359" s="66"/>
      <c r="H359" s="66"/>
      <c r="I359" s="66"/>
      <c r="J359" s="66"/>
      <c r="K359" s="66"/>
      <c r="L359" s="66"/>
      <c r="M359" s="66"/>
      <c r="N359" s="66"/>
      <c r="O359" s="66"/>
      <c r="P359" s="66"/>
      <c r="Q359" s="66"/>
      <c r="R359" s="66"/>
      <c r="S359" s="66"/>
      <c r="T359" s="66"/>
      <c r="U359" s="66"/>
      <c r="V359" s="66"/>
      <c r="W359" s="66"/>
      <c r="X359" s="66"/>
      <c r="Y359" s="66"/>
      <c r="Z359" s="66"/>
      <c r="AA359" s="66"/>
      <c r="AB359" s="66"/>
    </row>
    <row r="360" spans="1:28">
      <c r="A360" s="66"/>
      <c r="B360" s="66"/>
      <c r="C360" s="66"/>
      <c r="D360" s="66"/>
      <c r="E360" s="66"/>
      <c r="F360" s="66"/>
      <c r="G360" s="66"/>
      <c r="H360" s="66"/>
      <c r="I360" s="66"/>
      <c r="J360" s="66"/>
      <c r="K360" s="66"/>
      <c r="L360" s="66"/>
      <c r="M360" s="66"/>
      <c r="N360" s="66"/>
      <c r="O360" s="66"/>
      <c r="P360" s="66"/>
      <c r="Q360" s="66"/>
      <c r="R360" s="66"/>
      <c r="S360" s="66"/>
      <c r="T360" s="66"/>
      <c r="U360" s="66"/>
      <c r="V360" s="66"/>
      <c r="W360" s="66"/>
      <c r="X360" s="66"/>
      <c r="Y360" s="66"/>
      <c r="Z360" s="66"/>
      <c r="AA360" s="66"/>
      <c r="AB360" s="66"/>
    </row>
    <row r="361" spans="1:28">
      <c r="A361" s="66"/>
      <c r="B361" s="66"/>
      <c r="C361" s="66"/>
      <c r="D361" s="66"/>
      <c r="E361" s="66"/>
      <c r="F361" s="66"/>
      <c r="G361" s="66"/>
      <c r="H361" s="66"/>
      <c r="I361" s="66"/>
      <c r="J361" s="66"/>
      <c r="K361" s="66"/>
      <c r="L361" s="66"/>
      <c r="M361" s="66"/>
      <c r="N361" s="66"/>
      <c r="O361" s="66"/>
      <c r="P361" s="66"/>
      <c r="Q361" s="66"/>
      <c r="R361" s="66"/>
      <c r="S361" s="66"/>
      <c r="T361" s="66"/>
      <c r="U361" s="66"/>
      <c r="V361" s="66"/>
      <c r="W361" s="66"/>
      <c r="X361" s="66"/>
      <c r="Y361" s="66"/>
      <c r="Z361" s="66"/>
      <c r="AA361" s="66"/>
      <c r="AB361" s="66"/>
    </row>
    <row r="362" spans="1:28">
      <c r="A362" s="66"/>
      <c r="B362" s="66"/>
      <c r="C362" s="66"/>
      <c r="D362" s="66"/>
      <c r="E362" s="66"/>
      <c r="F362" s="66"/>
      <c r="G362" s="66"/>
      <c r="H362" s="66"/>
      <c r="I362" s="66"/>
      <c r="J362" s="66"/>
      <c r="K362" s="66"/>
      <c r="L362" s="66"/>
      <c r="M362" s="66"/>
      <c r="N362" s="66"/>
      <c r="O362" s="66"/>
      <c r="P362" s="66"/>
      <c r="Q362" s="66"/>
      <c r="R362" s="66"/>
      <c r="S362" s="66"/>
      <c r="T362" s="66"/>
      <c r="U362" s="66"/>
      <c r="V362" s="66"/>
      <c r="W362" s="66"/>
      <c r="X362" s="66"/>
      <c r="Y362" s="66"/>
      <c r="Z362" s="66"/>
      <c r="AA362" s="66"/>
      <c r="AB362" s="66"/>
    </row>
    <row r="363" spans="1:28">
      <c r="A363" s="66"/>
      <c r="B363" s="66"/>
      <c r="C363" s="66"/>
      <c r="D363" s="66"/>
      <c r="E363" s="66"/>
      <c r="F363" s="66"/>
      <c r="G363" s="66"/>
      <c r="H363" s="66"/>
      <c r="I363" s="66"/>
      <c r="J363" s="66"/>
      <c r="K363" s="66"/>
      <c r="L363" s="66"/>
      <c r="M363" s="66"/>
      <c r="N363" s="66"/>
      <c r="O363" s="66"/>
      <c r="P363" s="66"/>
      <c r="Q363" s="66"/>
      <c r="R363" s="66"/>
      <c r="S363" s="66"/>
      <c r="T363" s="66"/>
      <c r="U363" s="66"/>
      <c r="V363" s="66"/>
      <c r="W363" s="66"/>
      <c r="X363" s="66"/>
      <c r="Y363" s="66"/>
      <c r="Z363" s="66"/>
      <c r="AA363" s="66"/>
      <c r="AB363" s="66"/>
    </row>
    <row r="364" spans="1:28">
      <c r="A364" s="66"/>
      <c r="B364" s="66"/>
      <c r="C364" s="66"/>
      <c r="D364" s="66"/>
      <c r="E364" s="66"/>
      <c r="F364" s="66"/>
      <c r="G364" s="66"/>
      <c r="H364" s="66"/>
      <c r="I364" s="66"/>
      <c r="J364" s="66"/>
      <c r="K364" s="66"/>
      <c r="L364" s="66"/>
      <c r="M364" s="66"/>
      <c r="N364" s="66"/>
      <c r="O364" s="66"/>
      <c r="P364" s="66"/>
      <c r="Q364" s="66"/>
      <c r="R364" s="66"/>
      <c r="S364" s="66"/>
      <c r="T364" s="66"/>
      <c r="U364" s="66"/>
      <c r="V364" s="66"/>
      <c r="W364" s="66"/>
      <c r="X364" s="66"/>
      <c r="Y364" s="66"/>
      <c r="Z364" s="66"/>
      <c r="AA364" s="66"/>
      <c r="AB364" s="66"/>
    </row>
    <row r="365" spans="1:28">
      <c r="A365" s="66"/>
      <c r="B365" s="66"/>
      <c r="C365" s="66"/>
      <c r="D365" s="66"/>
      <c r="E365" s="66"/>
      <c r="F365" s="66"/>
      <c r="G365" s="66"/>
      <c r="H365" s="66"/>
      <c r="I365" s="66"/>
      <c r="J365" s="66"/>
      <c r="K365" s="66"/>
      <c r="L365" s="66"/>
      <c r="M365" s="66"/>
      <c r="N365" s="66"/>
      <c r="O365" s="66"/>
      <c r="P365" s="66"/>
      <c r="Q365" s="66"/>
      <c r="R365" s="66"/>
      <c r="S365" s="66"/>
      <c r="T365" s="66"/>
      <c r="U365" s="66"/>
      <c r="V365" s="66"/>
      <c r="W365" s="66"/>
      <c r="X365" s="66"/>
      <c r="Y365" s="66"/>
      <c r="Z365" s="66"/>
      <c r="AA365" s="66"/>
      <c r="AB365" s="66"/>
    </row>
    <row r="366" spans="1:28">
      <c r="A366" s="66"/>
      <c r="B366" s="66"/>
      <c r="C366" s="66"/>
      <c r="D366" s="66"/>
      <c r="E366" s="66"/>
      <c r="F366" s="66"/>
      <c r="G366" s="66"/>
      <c r="H366" s="66"/>
      <c r="I366" s="66"/>
      <c r="J366" s="66"/>
      <c r="K366" s="66"/>
      <c r="L366" s="66"/>
      <c r="M366" s="66"/>
      <c r="N366" s="66"/>
      <c r="O366" s="66"/>
      <c r="P366" s="66"/>
      <c r="Q366" s="66"/>
      <c r="R366" s="66"/>
      <c r="S366" s="66"/>
      <c r="T366" s="66"/>
      <c r="U366" s="66"/>
      <c r="V366" s="66"/>
      <c r="W366" s="66"/>
      <c r="X366" s="66"/>
      <c r="Y366" s="66"/>
      <c r="Z366" s="66"/>
      <c r="AA366" s="66"/>
      <c r="AB366" s="66"/>
    </row>
    <row r="367" spans="1:28">
      <c r="A367" s="66"/>
      <c r="B367" s="66"/>
      <c r="C367" s="66"/>
      <c r="D367" s="66"/>
      <c r="E367" s="66"/>
      <c r="F367" s="66"/>
      <c r="G367" s="66"/>
      <c r="H367" s="66"/>
      <c r="I367" s="66"/>
      <c r="J367" s="66"/>
      <c r="K367" s="66"/>
      <c r="L367" s="66"/>
      <c r="M367" s="66"/>
      <c r="N367" s="66"/>
      <c r="O367" s="66"/>
      <c r="P367" s="66"/>
      <c r="Q367" s="66"/>
      <c r="R367" s="66"/>
      <c r="S367" s="66"/>
      <c r="T367" s="66"/>
      <c r="U367" s="66"/>
      <c r="V367" s="66"/>
      <c r="W367" s="66"/>
      <c r="X367" s="66"/>
      <c r="Y367" s="66"/>
      <c r="Z367" s="66"/>
      <c r="AA367" s="66"/>
      <c r="AB367" s="66"/>
    </row>
    <row r="368" spans="1:28">
      <c r="A368" s="66"/>
      <c r="B368" s="66"/>
      <c r="C368" s="66"/>
      <c r="D368" s="66"/>
      <c r="E368" s="66"/>
      <c r="F368" s="66"/>
      <c r="G368" s="66"/>
      <c r="H368" s="66"/>
      <c r="I368" s="66"/>
      <c r="J368" s="66"/>
      <c r="K368" s="66"/>
      <c r="L368" s="66"/>
      <c r="M368" s="66"/>
      <c r="N368" s="66"/>
      <c r="O368" s="66"/>
      <c r="P368" s="66"/>
      <c r="Q368" s="66"/>
      <c r="R368" s="66"/>
      <c r="S368" s="66"/>
      <c r="T368" s="66"/>
      <c r="U368" s="66"/>
      <c r="V368" s="66"/>
      <c r="W368" s="66"/>
      <c r="X368" s="66"/>
      <c r="Y368" s="66"/>
      <c r="Z368" s="66"/>
      <c r="AA368" s="66"/>
      <c r="AB368" s="66"/>
    </row>
    <row r="369" spans="1:28">
      <c r="A369" s="66"/>
      <c r="B369" s="66"/>
      <c r="C369" s="66"/>
      <c r="D369" s="66"/>
      <c r="E369" s="66"/>
      <c r="F369" s="66"/>
      <c r="G369" s="66"/>
      <c r="H369" s="66"/>
      <c r="I369" s="66"/>
      <c r="J369" s="66"/>
      <c r="K369" s="66"/>
      <c r="L369" s="66"/>
      <c r="M369" s="66"/>
      <c r="N369" s="66"/>
      <c r="O369" s="66"/>
      <c r="P369" s="66"/>
      <c r="Q369" s="66"/>
      <c r="R369" s="66"/>
      <c r="S369" s="66"/>
      <c r="T369" s="66"/>
      <c r="U369" s="66"/>
      <c r="V369" s="66"/>
      <c r="W369" s="66"/>
      <c r="X369" s="66"/>
      <c r="Y369" s="66"/>
      <c r="Z369" s="66"/>
      <c r="AA369" s="66"/>
      <c r="AB369" s="66"/>
    </row>
    <row r="370" spans="1:28">
      <c r="A370" s="66"/>
      <c r="B370" s="66"/>
      <c r="C370" s="66"/>
      <c r="D370" s="66"/>
      <c r="E370" s="66"/>
      <c r="F370" s="66"/>
      <c r="G370" s="66"/>
      <c r="H370" s="66"/>
      <c r="I370" s="66"/>
      <c r="J370" s="66"/>
      <c r="K370" s="66"/>
      <c r="L370" s="66"/>
      <c r="M370" s="66"/>
      <c r="N370" s="66"/>
      <c r="O370" s="66"/>
      <c r="P370" s="66"/>
      <c r="Q370" s="66"/>
      <c r="R370" s="66"/>
      <c r="S370" s="66"/>
      <c r="T370" s="66"/>
      <c r="U370" s="66"/>
      <c r="V370" s="66"/>
      <c r="W370" s="66"/>
      <c r="X370" s="66"/>
      <c r="Y370" s="66"/>
      <c r="Z370" s="66"/>
      <c r="AA370" s="66"/>
      <c r="AB370" s="66"/>
    </row>
    <row r="371" spans="1:28">
      <c r="A371" s="66"/>
      <c r="B371" s="66"/>
      <c r="C371" s="66"/>
      <c r="D371" s="66"/>
      <c r="E371" s="66"/>
      <c r="F371" s="66"/>
      <c r="G371" s="66"/>
      <c r="H371" s="66"/>
      <c r="I371" s="66"/>
      <c r="J371" s="66"/>
      <c r="K371" s="66"/>
      <c r="L371" s="66"/>
      <c r="M371" s="66"/>
      <c r="N371" s="66"/>
      <c r="O371" s="66"/>
      <c r="P371" s="66"/>
      <c r="Q371" s="66"/>
      <c r="R371" s="66"/>
      <c r="S371" s="66"/>
      <c r="T371" s="66"/>
      <c r="U371" s="66"/>
      <c r="V371" s="66"/>
      <c r="W371" s="66"/>
      <c r="X371" s="66"/>
      <c r="Y371" s="66"/>
      <c r="Z371" s="66"/>
      <c r="AA371" s="66"/>
      <c r="AB371" s="66"/>
    </row>
    <row r="372" spans="1:28">
      <c r="A372" s="66"/>
      <c r="B372" s="66"/>
      <c r="C372" s="66"/>
      <c r="D372" s="66"/>
      <c r="E372" s="66"/>
      <c r="F372" s="66"/>
      <c r="G372" s="66"/>
      <c r="H372" s="66"/>
      <c r="I372" s="66"/>
      <c r="J372" s="66"/>
      <c r="K372" s="66"/>
      <c r="L372" s="66"/>
      <c r="M372" s="66"/>
      <c r="N372" s="66"/>
      <c r="O372" s="66"/>
      <c r="P372" s="66"/>
      <c r="Q372" s="66"/>
      <c r="R372" s="66"/>
      <c r="S372" s="66"/>
      <c r="T372" s="66"/>
      <c r="U372" s="66"/>
      <c r="V372" s="66"/>
      <c r="W372" s="66"/>
      <c r="X372" s="66"/>
      <c r="Y372" s="66"/>
      <c r="Z372" s="66"/>
      <c r="AA372" s="66"/>
      <c r="AB372" s="66"/>
    </row>
    <row r="373" spans="1:28">
      <c r="A373" s="66"/>
      <c r="B373" s="66"/>
      <c r="C373" s="66"/>
      <c r="D373" s="66"/>
      <c r="E373" s="66"/>
      <c r="F373" s="66"/>
      <c r="G373" s="66"/>
      <c r="H373" s="66"/>
      <c r="I373" s="66"/>
      <c r="J373" s="66"/>
      <c r="K373" s="66"/>
      <c r="L373" s="66"/>
      <c r="M373" s="66"/>
      <c r="N373" s="66"/>
      <c r="O373" s="66"/>
      <c r="P373" s="66"/>
      <c r="Q373" s="66"/>
      <c r="R373" s="66"/>
      <c r="S373" s="66"/>
      <c r="T373" s="66"/>
      <c r="U373" s="66"/>
      <c r="V373" s="66"/>
      <c r="W373" s="66"/>
      <c r="X373" s="66"/>
      <c r="Y373" s="66"/>
      <c r="Z373" s="66"/>
      <c r="AA373" s="66"/>
      <c r="AB373" s="66"/>
    </row>
    <row r="374" spans="1:28">
      <c r="A374" s="66"/>
      <c r="B374" s="66"/>
      <c r="C374" s="66"/>
      <c r="D374" s="66"/>
      <c r="E374" s="66"/>
      <c r="F374" s="66"/>
      <c r="G374" s="66"/>
      <c r="H374" s="66"/>
      <c r="I374" s="66"/>
      <c r="J374" s="66"/>
      <c r="K374" s="66"/>
      <c r="L374" s="66"/>
      <c r="M374" s="66"/>
      <c r="N374" s="66"/>
      <c r="O374" s="66"/>
      <c r="P374" s="66"/>
      <c r="Q374" s="66"/>
      <c r="R374" s="66"/>
      <c r="S374" s="66"/>
      <c r="T374" s="66"/>
      <c r="U374" s="66"/>
      <c r="V374" s="66"/>
      <c r="W374" s="66"/>
      <c r="X374" s="66"/>
      <c r="Y374" s="66"/>
      <c r="Z374" s="66"/>
      <c r="AA374" s="66"/>
      <c r="AB374" s="66"/>
    </row>
  </sheetData>
  <mergeCells count="2">
    <mergeCell ref="A3:T3"/>
    <mergeCell ref="A4:T4"/>
  </mergeCells>
  <hyperlinks>
    <hyperlink ref="A4" r:id="rId1" xr:uid="{B2E19F93-4A4C-4583-B58B-5A9FA551AD40}"/>
    <hyperlink ref="A16" r:id="rId2" xr:uid="{E5EDC531-6DF0-4821-B96B-440D6B17065A}"/>
    <hyperlink ref="E16" r:id="rId3" xr:uid="{6343E026-A5DF-40F8-B7BF-B80A776DAF3C}"/>
  </hyperlinks>
  <pageMargins left="0.7" right="0.7" top="0.75" bottom="0.75" header="0.3" footer="0.3"/>
  <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E2C99-D79A-4159-BB75-3270ED2566D5}">
  <sheetPr>
    <tabColor rgb="FF92D050"/>
    <pageSetUpPr fitToPage="1"/>
  </sheetPr>
  <dimension ref="A1:BC100"/>
  <sheetViews>
    <sheetView showGridLines="0" tabSelected="1" topLeftCell="A12" zoomScaleNormal="100" workbookViewId="0">
      <selection activeCell="AO27" sqref="AO27"/>
    </sheetView>
  </sheetViews>
  <sheetFormatPr defaultColWidth="8.7109375" defaultRowHeight="15"/>
  <cols>
    <col min="1" max="1" width="5.5703125" style="2" customWidth="1"/>
    <col min="2" max="2" width="49.5703125" style="2" customWidth="1"/>
    <col min="3" max="4" width="15.7109375" style="61" customWidth="1"/>
    <col min="5" max="5" width="10" style="2" customWidth="1"/>
    <col min="6" max="6" width="44.85546875" style="2" customWidth="1"/>
    <col min="7" max="7" width="14.85546875" style="2" customWidth="1"/>
    <col min="8" max="9" width="10.140625" style="2" bestFit="1" customWidth="1"/>
    <col min="10" max="10" width="11.7109375" style="2" customWidth="1"/>
    <col min="11" max="11" width="13" style="2" customWidth="1"/>
    <col min="12" max="12" width="8.7109375" style="2" customWidth="1"/>
    <col min="13" max="19" width="8.7109375" style="2" hidden="1" customWidth="1"/>
    <col min="20" max="21" width="43.85546875" style="2" hidden="1" customWidth="1"/>
    <col min="22" max="22" width="24.42578125" style="2" hidden="1" customWidth="1"/>
    <col min="23" max="32" width="8.7109375" style="2" hidden="1" customWidth="1"/>
    <col min="33" max="33" width="0.140625" style="2" hidden="1" customWidth="1"/>
    <col min="34" max="34" width="8.7109375" style="63" hidden="1" customWidth="1"/>
    <col min="35" max="38" width="8.7109375" style="2" hidden="1" customWidth="1"/>
    <col min="39" max="40" width="8.7109375" style="2" customWidth="1"/>
    <col min="41" max="16384" width="8.7109375" style="2"/>
  </cols>
  <sheetData>
    <row r="1" spans="1:55" ht="15.75" thickBot="1">
      <c r="A1" s="63"/>
      <c r="B1" s="83"/>
      <c r="C1" s="62"/>
      <c r="D1" s="62"/>
      <c r="E1" s="63"/>
      <c r="F1" s="1" t="str">
        <f>IF(H2="Svenska",T74,U74)</f>
        <v>Information om gjorda val:</v>
      </c>
      <c r="G1" s="1"/>
      <c r="H1" s="1"/>
      <c r="I1" s="63"/>
      <c r="J1" s="63"/>
      <c r="K1" s="63"/>
      <c r="Y1" s="2" t="s">
        <v>257</v>
      </c>
      <c r="AM1" s="63"/>
      <c r="AN1" s="63"/>
      <c r="AO1" s="63"/>
      <c r="AP1" s="63"/>
      <c r="AQ1" s="63"/>
      <c r="AR1" s="63"/>
      <c r="AS1" s="63"/>
      <c r="AT1" s="63"/>
      <c r="AU1" s="63"/>
      <c r="AV1" s="63"/>
      <c r="AW1" s="63"/>
      <c r="AX1" s="63"/>
      <c r="AY1" s="63"/>
      <c r="AZ1" s="63"/>
      <c r="BA1" s="63"/>
      <c r="BB1" s="63"/>
      <c r="BC1" s="63"/>
    </row>
    <row r="2" spans="1:55">
      <c r="A2" s="63"/>
      <c r="B2" s="63"/>
      <c r="C2" s="62"/>
      <c r="D2" s="62"/>
      <c r="E2" s="63"/>
      <c r="F2" s="49" t="s">
        <v>67</v>
      </c>
      <c r="G2" s="10"/>
      <c r="H2" s="136" t="s">
        <v>1</v>
      </c>
      <c r="I2" s="84"/>
      <c r="J2" s="63"/>
      <c r="K2" s="63"/>
      <c r="O2" s="2" t="s">
        <v>17</v>
      </c>
      <c r="P2" s="2" t="str">
        <f>Inställningar!I4</f>
        <v>EU25</v>
      </c>
      <c r="T2" s="2" t="s">
        <v>68</v>
      </c>
      <c r="U2" s="2" t="s">
        <v>69</v>
      </c>
      <c r="Y2" s="2" t="s">
        <v>258</v>
      </c>
      <c r="AM2" s="63"/>
      <c r="AN2" s="63"/>
      <c r="AO2" s="63"/>
      <c r="AP2" s="63"/>
      <c r="AQ2" s="63"/>
      <c r="AR2" s="63"/>
      <c r="AS2" s="63"/>
      <c r="AT2" s="63"/>
      <c r="AU2" s="63"/>
      <c r="AV2" s="63"/>
      <c r="AW2" s="63"/>
      <c r="AX2" s="63"/>
      <c r="AY2" s="63"/>
      <c r="AZ2" s="63"/>
      <c r="BA2" s="63"/>
      <c r="BB2" s="63"/>
      <c r="BC2" s="63"/>
    </row>
    <row r="3" spans="1:55">
      <c r="A3" s="63"/>
      <c r="B3" s="63"/>
      <c r="C3" s="62"/>
      <c r="D3" s="62"/>
      <c r="E3" s="63"/>
      <c r="F3" s="50"/>
      <c r="G3" s="1"/>
      <c r="H3" s="85"/>
      <c r="I3" s="84"/>
      <c r="J3" s="63"/>
      <c r="K3" s="63"/>
      <c r="O3" s="2" t="s">
        <v>19</v>
      </c>
      <c r="T3" s="51" t="s">
        <v>70</v>
      </c>
      <c r="U3" s="2" t="s">
        <v>71</v>
      </c>
      <c r="V3" s="2" t="s">
        <v>72</v>
      </c>
      <c r="AM3" s="63"/>
      <c r="AN3" s="63"/>
      <c r="AO3" s="63"/>
      <c r="AP3" s="63"/>
      <c r="AQ3" s="63"/>
      <c r="AR3" s="63"/>
      <c r="AS3" s="63"/>
      <c r="AT3" s="63"/>
      <c r="AU3" s="63"/>
      <c r="AV3" s="63"/>
      <c r="AW3" s="63"/>
      <c r="AX3" s="63"/>
      <c r="AY3" s="63"/>
      <c r="AZ3" s="63"/>
      <c r="BA3" s="63"/>
      <c r="BB3" s="63"/>
      <c r="BC3" s="63"/>
    </row>
    <row r="4" spans="1:55" ht="15.75" thickBot="1">
      <c r="A4" s="63"/>
      <c r="B4" s="63"/>
      <c r="C4" s="62"/>
      <c r="D4" s="62"/>
      <c r="E4" s="63"/>
      <c r="F4" s="52" t="str">
        <f>IF(H2="Svenska",T23,U23)</f>
        <v>Projektkod --------------------------------&gt;</v>
      </c>
      <c r="G4" s="53"/>
      <c r="H4" s="112" t="str">
        <f>AA15</f>
        <v>DC4</v>
      </c>
      <c r="I4" s="84"/>
      <c r="J4" s="63"/>
      <c r="K4" s="63"/>
      <c r="T4" s="2" t="s">
        <v>73</v>
      </c>
      <c r="U4" s="2" t="s">
        <v>74</v>
      </c>
      <c r="AM4" s="63"/>
      <c r="AN4" s="63"/>
      <c r="AO4" s="63"/>
      <c r="AP4" s="63"/>
      <c r="AQ4" s="63"/>
      <c r="AR4" s="63"/>
      <c r="AS4" s="63"/>
      <c r="AT4" s="63"/>
      <c r="AU4" s="63"/>
      <c r="AV4" s="63"/>
      <c r="AW4" s="63"/>
      <c r="AX4" s="63"/>
      <c r="AY4" s="63"/>
      <c r="AZ4" s="63"/>
      <c r="BA4" s="63"/>
      <c r="BB4" s="63"/>
      <c r="BC4" s="63"/>
    </row>
    <row r="5" spans="1:55">
      <c r="A5" s="63"/>
      <c r="B5" s="63"/>
      <c r="C5" s="62"/>
      <c r="D5" s="62"/>
      <c r="E5" s="63"/>
      <c r="F5" s="63"/>
      <c r="G5" s="63"/>
      <c r="H5" s="63"/>
      <c r="I5" s="63"/>
      <c r="J5" s="63"/>
      <c r="K5" s="63"/>
      <c r="T5" s="2" t="s">
        <v>22</v>
      </c>
      <c r="U5" s="2" t="s">
        <v>75</v>
      </c>
      <c r="V5" s="54" t="s">
        <v>76</v>
      </c>
      <c r="W5" s="54" t="s">
        <v>77</v>
      </c>
      <c r="AM5" s="63"/>
      <c r="AN5" s="63"/>
      <c r="AO5" s="63"/>
      <c r="AP5" s="63"/>
      <c r="AQ5" s="63"/>
      <c r="AR5" s="63"/>
      <c r="AS5" s="63"/>
      <c r="AT5" s="63"/>
      <c r="AU5" s="63"/>
      <c r="AV5" s="63"/>
      <c r="AW5" s="63"/>
      <c r="AX5" s="63"/>
      <c r="AY5" s="63"/>
      <c r="AZ5" s="63"/>
      <c r="BA5" s="63"/>
      <c r="BB5" s="63"/>
      <c r="BC5" s="63"/>
    </row>
    <row r="6" spans="1:55" ht="26.25">
      <c r="A6" s="63"/>
      <c r="B6" s="72" t="str">
        <f>IF(H2="Svenska",T27,U27)</f>
        <v>Beräkningsmall för medfinansiering av EU-projekt</v>
      </c>
      <c r="C6" s="62"/>
      <c r="D6" s="62"/>
      <c r="E6" s="63"/>
      <c r="F6" s="132"/>
      <c r="G6" s="63"/>
      <c r="H6" s="63"/>
      <c r="I6" s="63"/>
      <c r="J6" s="63"/>
      <c r="K6" s="63"/>
      <c r="N6" s="2" t="s">
        <v>78</v>
      </c>
      <c r="O6" s="2" t="s">
        <v>79</v>
      </c>
      <c r="P6" s="2" t="s">
        <v>80</v>
      </c>
      <c r="Q6" s="2" t="s">
        <v>81</v>
      </c>
      <c r="T6" s="2" t="s">
        <v>1</v>
      </c>
      <c r="U6" s="2" t="s">
        <v>3</v>
      </c>
      <c r="AM6" s="63"/>
      <c r="AN6" s="63"/>
      <c r="AO6" s="63"/>
      <c r="AP6" s="63"/>
      <c r="AQ6" s="63"/>
      <c r="AR6" s="63"/>
      <c r="AS6" s="63"/>
      <c r="AT6" s="63"/>
      <c r="AU6" s="63"/>
      <c r="AV6" s="63"/>
      <c r="AW6" s="63"/>
      <c r="AX6" s="63"/>
      <c r="AY6" s="63"/>
      <c r="AZ6" s="63"/>
      <c r="BA6" s="63"/>
      <c r="BB6" s="63"/>
      <c r="BC6" s="63"/>
    </row>
    <row r="7" spans="1:55" ht="51.95" customHeight="1">
      <c r="A7" s="63"/>
      <c r="B7" s="204" t="str">
        <f>Beräkningsmatris!C4</f>
        <v>HEU (Horisont Europa) 2021-2027: Excellent Science Marie Sklodowska-Curie Actions</v>
      </c>
      <c r="C7" s="205"/>
      <c r="D7" s="205"/>
      <c r="E7" s="205"/>
      <c r="F7" s="205"/>
      <c r="G7" s="205"/>
      <c r="H7" s="205"/>
      <c r="I7" s="205"/>
      <c r="J7" s="205"/>
      <c r="K7" s="205"/>
      <c r="M7" s="2" t="s">
        <v>1</v>
      </c>
      <c r="N7" s="2" t="s">
        <v>19</v>
      </c>
      <c r="O7" s="2" t="s">
        <v>51</v>
      </c>
      <c r="P7" s="4">
        <v>0.25</v>
      </c>
      <c r="Q7" s="4">
        <v>0.05</v>
      </c>
      <c r="T7" s="2" t="s">
        <v>82</v>
      </c>
      <c r="U7" s="2" t="s">
        <v>83</v>
      </c>
      <c r="AA7" s="2" t="s">
        <v>84</v>
      </c>
      <c r="AB7" s="5" t="s">
        <v>21</v>
      </c>
      <c r="AC7" s="6" t="s">
        <v>22</v>
      </c>
      <c r="AD7" s="6" t="s">
        <v>23</v>
      </c>
      <c r="AM7" s="63"/>
      <c r="AN7" s="63"/>
      <c r="AO7" s="63"/>
      <c r="AP7" s="63"/>
      <c r="AQ7" s="63"/>
      <c r="AR7" s="63"/>
      <c r="AS7" s="63"/>
      <c r="AT7" s="63"/>
      <c r="AU7" s="63"/>
      <c r="AV7" s="63"/>
      <c r="AW7" s="63"/>
      <c r="AX7" s="63"/>
      <c r="AY7" s="63"/>
      <c r="AZ7" s="63"/>
      <c r="BA7" s="63"/>
      <c r="BB7" s="63"/>
      <c r="BC7" s="63"/>
    </row>
    <row r="8" spans="1:55" ht="17.100000000000001" customHeight="1">
      <c r="A8" s="63"/>
      <c r="B8" s="73"/>
      <c r="C8" s="63"/>
      <c r="D8" s="63"/>
      <c r="E8" s="101"/>
      <c r="F8" s="101"/>
      <c r="G8" s="101"/>
      <c r="H8" s="101"/>
      <c r="I8" s="101"/>
      <c r="J8" s="101"/>
      <c r="K8" s="101"/>
      <c r="M8" s="2" t="s">
        <v>3</v>
      </c>
      <c r="P8" s="4"/>
      <c r="Q8" s="4"/>
      <c r="AB8" s="5"/>
      <c r="AC8" s="6"/>
      <c r="AD8" s="6"/>
      <c r="AL8" s="2" t="s">
        <v>17</v>
      </c>
      <c r="AM8" s="63"/>
      <c r="AN8" s="63"/>
      <c r="AO8" s="63"/>
      <c r="AP8" s="63"/>
      <c r="AQ8" s="63"/>
      <c r="AR8" s="63"/>
      <c r="AS8" s="63"/>
      <c r="AT8" s="63"/>
      <c r="AU8" s="63"/>
      <c r="AV8" s="63"/>
      <c r="AW8" s="63"/>
      <c r="AX8" s="63"/>
      <c r="AY8" s="63"/>
      <c r="AZ8" s="63"/>
      <c r="BA8" s="63"/>
      <c r="BB8" s="63"/>
      <c r="BC8" s="63"/>
    </row>
    <row r="9" spans="1:55" ht="17.100000000000001" customHeight="1">
      <c r="A9" s="63"/>
      <c r="B9" s="63"/>
      <c r="C9" s="63"/>
      <c r="D9" s="63"/>
      <c r="E9" s="101"/>
      <c r="F9" s="101"/>
      <c r="G9" s="101"/>
      <c r="H9" s="101"/>
      <c r="I9" s="101"/>
      <c r="J9" s="101"/>
      <c r="K9" s="101"/>
      <c r="P9" s="4"/>
      <c r="Q9" s="4"/>
      <c r="AB9" s="5"/>
      <c r="AC9" s="6"/>
      <c r="AD9" s="6"/>
      <c r="AL9" s="2" t="s">
        <v>19</v>
      </c>
      <c r="AM9" s="63"/>
      <c r="AN9" s="63"/>
      <c r="AO9" s="63"/>
      <c r="AP9" s="63"/>
      <c r="AQ9" s="63"/>
      <c r="AR9" s="63"/>
      <c r="AS9" s="63"/>
      <c r="AT9" s="63"/>
      <c r="AU9" s="63"/>
      <c r="AV9" s="63"/>
      <c r="AW9" s="63"/>
      <c r="AX9" s="63"/>
      <c r="AY9" s="63"/>
      <c r="AZ9" s="63"/>
      <c r="BA9" s="63"/>
      <c r="BB9" s="63"/>
      <c r="BC9" s="63"/>
    </row>
    <row r="10" spans="1:55" ht="17.100000000000001" customHeight="1">
      <c r="A10" s="63"/>
      <c r="B10" s="63"/>
      <c r="C10" s="63"/>
      <c r="D10" s="80"/>
      <c r="E10" s="101"/>
      <c r="F10" s="101"/>
      <c r="G10" s="101"/>
      <c r="H10" s="101"/>
      <c r="I10" s="101"/>
      <c r="J10" s="101"/>
      <c r="K10" s="101"/>
      <c r="P10" s="4"/>
      <c r="Q10" s="4"/>
      <c r="AB10" s="5"/>
      <c r="AC10" s="6"/>
      <c r="AD10" s="6"/>
      <c r="AM10" s="63"/>
      <c r="AN10" s="63"/>
      <c r="AO10" s="63"/>
      <c r="AP10" s="63"/>
      <c r="AQ10" s="63"/>
      <c r="AR10" s="63"/>
      <c r="AS10" s="63"/>
      <c r="AT10" s="63"/>
      <c r="AU10" s="63"/>
      <c r="AV10" s="63"/>
      <c r="AW10" s="63"/>
      <c r="AX10" s="63"/>
      <c r="AY10" s="63"/>
      <c r="AZ10" s="63"/>
      <c r="BA10" s="63"/>
      <c r="BB10" s="63"/>
      <c r="BC10" s="63"/>
    </row>
    <row r="11" spans="1:55" ht="17.100000000000001" customHeight="1">
      <c r="A11" s="63"/>
      <c r="B11" s="63"/>
      <c r="C11" s="63"/>
      <c r="D11" s="80"/>
      <c r="E11" s="101"/>
      <c r="F11" s="101"/>
      <c r="G11" s="101"/>
      <c r="H11" s="101"/>
      <c r="I11" s="101"/>
      <c r="J11" s="101"/>
      <c r="K11" s="101"/>
      <c r="P11" s="4"/>
      <c r="Q11" s="4"/>
      <c r="AB11" s="5"/>
      <c r="AC11" s="6"/>
      <c r="AD11" s="6"/>
      <c r="AM11" s="63"/>
      <c r="AN11" s="63"/>
      <c r="AO11" s="63"/>
      <c r="AP11" s="63"/>
      <c r="AQ11" s="63"/>
      <c r="AR11" s="63"/>
      <c r="AS11" s="63"/>
      <c r="AT11" s="63"/>
      <c r="AU11" s="63"/>
      <c r="AV11" s="63"/>
      <c r="AW11" s="63"/>
      <c r="AX11" s="63"/>
      <c r="AY11" s="63"/>
      <c r="AZ11" s="63"/>
      <c r="BA11" s="63"/>
      <c r="BB11" s="63"/>
      <c r="BC11" s="63"/>
    </row>
    <row r="12" spans="1:55" ht="17.100000000000001" customHeight="1">
      <c r="A12" s="63"/>
      <c r="B12" s="63"/>
      <c r="C12" s="63"/>
      <c r="D12" s="78"/>
      <c r="E12" s="101"/>
      <c r="F12" s="101"/>
      <c r="G12" s="101"/>
      <c r="H12" s="101"/>
      <c r="I12" s="101"/>
      <c r="J12" s="101"/>
      <c r="K12" s="101"/>
      <c r="P12" s="4"/>
      <c r="Q12" s="4"/>
      <c r="AB12" s="5"/>
      <c r="AC12" s="6"/>
      <c r="AD12" s="6"/>
      <c r="AM12" s="63"/>
      <c r="AN12" s="63"/>
      <c r="AO12" s="63"/>
      <c r="AP12" s="63"/>
      <c r="AQ12" s="63"/>
      <c r="AR12" s="63"/>
      <c r="AS12" s="63"/>
      <c r="AT12" s="63"/>
      <c r="AU12" s="63"/>
      <c r="AV12" s="63"/>
      <c r="AW12" s="63"/>
      <c r="AX12" s="63"/>
      <c r="AY12" s="63"/>
      <c r="AZ12" s="63"/>
      <c r="BA12" s="63"/>
      <c r="BB12" s="63"/>
      <c r="BC12" s="63"/>
    </row>
    <row r="13" spans="1:55" ht="17.100000000000001" customHeight="1">
      <c r="A13" s="63"/>
      <c r="B13" s="63" t="str">
        <f>IF($H$2="Svenska",T85,U85)</f>
        <v>Andel UGEM/FGEM som finansieras om ej lokalkostnader</v>
      </c>
      <c r="C13" s="63"/>
      <c r="D13" s="113">
        <v>0.1</v>
      </c>
      <c r="E13" s="101"/>
      <c r="F13" s="101"/>
      <c r="G13" s="101"/>
      <c r="H13" s="101"/>
      <c r="I13" s="101"/>
      <c r="J13" s="101"/>
      <c r="K13" s="101"/>
      <c r="P13" s="4"/>
      <c r="Q13" s="4"/>
      <c r="AB13" s="5"/>
      <c r="AC13" s="6"/>
      <c r="AD13" s="6"/>
      <c r="AM13" s="63"/>
      <c r="AN13" s="63"/>
      <c r="AO13" s="63"/>
      <c r="AP13" s="63"/>
      <c r="AQ13" s="63"/>
      <c r="AR13" s="63"/>
      <c r="AS13" s="63"/>
      <c r="AT13" s="63"/>
      <c r="AU13" s="63"/>
      <c r="AV13" s="63"/>
      <c r="AW13" s="63"/>
      <c r="AX13" s="63"/>
      <c r="AY13" s="63"/>
      <c r="AZ13" s="63"/>
      <c r="BA13" s="63"/>
      <c r="BB13" s="63"/>
      <c r="BC13" s="63"/>
    </row>
    <row r="14" spans="1:55" ht="17.100000000000001" customHeight="1">
      <c r="A14" s="63"/>
      <c r="B14" s="100"/>
      <c r="C14" s="202" t="str">
        <f>IF($H$2="Svenska",'Beräkningsmall HEU'!T99,'Beräkningsmall HEU'!U99)</f>
        <v>All beräkning i denna mall måste ses som ungefärlig och kan aldrig visa exakt behov av medfinansiering.</v>
      </c>
      <c r="D14" s="203"/>
      <c r="E14" s="101"/>
      <c r="F14" s="101"/>
      <c r="G14" s="101"/>
      <c r="H14" s="101"/>
      <c r="I14" s="101"/>
      <c r="J14" s="101"/>
      <c r="K14" s="101"/>
      <c r="P14" s="4"/>
      <c r="Q14" s="4"/>
      <c r="AB14" s="5"/>
      <c r="AC14" s="6"/>
      <c r="AD14" s="6"/>
      <c r="AM14" s="63"/>
      <c r="AN14" s="63"/>
      <c r="AO14" s="63"/>
      <c r="AP14" s="63"/>
      <c r="AQ14" s="63"/>
      <c r="AR14" s="63"/>
      <c r="AS14" s="63"/>
      <c r="AT14" s="63"/>
      <c r="AU14" s="63"/>
      <c r="AV14" s="63"/>
      <c r="AW14" s="63"/>
      <c r="AX14" s="63"/>
      <c r="AY14" s="63"/>
      <c r="AZ14" s="63"/>
      <c r="BA14" s="63"/>
      <c r="BB14" s="63"/>
      <c r="BC14" s="63"/>
    </row>
    <row r="15" spans="1:55" ht="15.75">
      <c r="A15" s="63"/>
      <c r="B15" s="55" t="str">
        <f>IF(H2="Svenska",T28,U28)</f>
        <v>Fyll i rosa rutor med aktuella uppgifter.</v>
      </c>
      <c r="C15" s="203"/>
      <c r="D15" s="203"/>
      <c r="E15" s="63"/>
      <c r="F15" s="63"/>
      <c r="G15" s="114"/>
      <c r="H15" s="63"/>
      <c r="I15" s="63"/>
      <c r="J15" s="63"/>
      <c r="K15" s="63"/>
      <c r="M15" s="2" t="s">
        <v>3</v>
      </c>
      <c r="O15" s="2" t="s">
        <v>85</v>
      </c>
      <c r="P15" s="4">
        <v>0.2</v>
      </c>
      <c r="Q15" s="4">
        <v>0.2</v>
      </c>
      <c r="T15" s="2" t="s">
        <v>86</v>
      </c>
      <c r="U15" s="2" t="s">
        <v>87</v>
      </c>
      <c r="AA15" s="2" t="str">
        <f>_xlfn.XLOOKUP(B7,Beräkningsmatris!C:C,Beräkningsmatris!D:D)</f>
        <v>DC4</v>
      </c>
      <c r="AB15" s="3">
        <f>_xlfn.XLOOKUP(B7,Beräkningsmatris!C:C,Beräkningsmatris!F:F)</f>
        <v>1</v>
      </c>
      <c r="AC15" s="3">
        <f>_xlfn.XLOOKUP(B7,Beräkningsmatris!C:C,Beräkningsmatris!G:G)</f>
        <v>0.08</v>
      </c>
      <c r="AD15" s="3">
        <f>_xlfn.XLOOKUP(B7,Beräkningsmatris!C:C,Beräkningsmatris!H:H)</f>
        <v>1.04</v>
      </c>
      <c r="AE15" s="2">
        <f>_xlfn.XLOOKUP(B7,Beräkningsmatris!C:C,Beräkningsmatris!E:E)</f>
        <v>0</v>
      </c>
      <c r="AM15" s="63"/>
      <c r="AN15" s="63"/>
      <c r="AO15" s="63"/>
      <c r="AP15" s="63"/>
      <c r="AQ15" s="63"/>
      <c r="AR15" s="63"/>
      <c r="AS15" s="63"/>
      <c r="AT15" s="63"/>
      <c r="AU15" s="63"/>
      <c r="AV15" s="63"/>
      <c r="AW15" s="63"/>
      <c r="AX15" s="63"/>
      <c r="AY15" s="63"/>
      <c r="AZ15" s="63"/>
      <c r="BA15" s="63"/>
      <c r="BB15" s="63"/>
      <c r="BC15" s="63"/>
    </row>
    <row r="16" spans="1:55">
      <c r="A16" s="63"/>
      <c r="B16" s="63"/>
      <c r="C16" s="203"/>
      <c r="D16" s="203"/>
      <c r="E16" s="63"/>
      <c r="F16" s="147" t="str">
        <f>IF(H2="Svenska",IF(Inställningar!J5="EU31",T5,U5),IF(Inställningar!J5="EU31",V5,W5))</f>
        <v>Godkänd OH-nivå på direkt lön</v>
      </c>
      <c r="G16" s="148">
        <f>AC15</f>
        <v>0.08</v>
      </c>
      <c r="H16" s="63"/>
      <c r="I16" s="63"/>
      <c r="J16" s="63"/>
      <c r="K16" s="63"/>
      <c r="N16" s="2" t="s">
        <v>17</v>
      </c>
      <c r="O16" s="2" t="s">
        <v>50</v>
      </c>
      <c r="P16" s="4">
        <v>0.25</v>
      </c>
      <c r="Q16" s="4">
        <v>0.4</v>
      </c>
      <c r="T16" s="2" t="s">
        <v>88</v>
      </c>
      <c r="U16" s="2" t="s">
        <v>89</v>
      </c>
      <c r="AM16" s="63"/>
      <c r="AN16" s="63"/>
      <c r="AO16" s="63"/>
      <c r="AP16" s="63"/>
      <c r="AQ16" s="63"/>
      <c r="AR16" s="63"/>
      <c r="AS16" s="63"/>
      <c r="AT16" s="63"/>
      <c r="AU16" s="63"/>
      <c r="AV16" s="63"/>
      <c r="AW16" s="63"/>
      <c r="AX16" s="63"/>
      <c r="AY16" s="63"/>
      <c r="AZ16" s="63"/>
      <c r="BA16" s="63"/>
      <c r="BB16" s="63"/>
      <c r="BC16" s="63"/>
    </row>
    <row r="17" spans="1:55" ht="15.75" thickBot="1">
      <c r="A17" s="63"/>
      <c r="B17" s="73" t="str">
        <f>F38</f>
        <v>Beräknat månadsbelopp</v>
      </c>
      <c r="C17" s="62"/>
      <c r="D17" s="62"/>
      <c r="E17" s="63"/>
      <c r="F17" s="27" t="str">
        <f>IF(H2="Svenska",T33,U33)</f>
        <v>Umu:s ersättningsnivå för medfinansiering</v>
      </c>
      <c r="G17" s="115">
        <f>IF(H4="D40",AG15,AD15)</f>
        <v>1.04</v>
      </c>
      <c r="H17" s="63"/>
      <c r="I17" s="63"/>
      <c r="J17" s="63"/>
      <c r="K17" s="63"/>
      <c r="O17" s="2" t="s">
        <v>63</v>
      </c>
      <c r="P17" s="4">
        <v>0.15</v>
      </c>
      <c r="Q17" s="4">
        <v>0.6</v>
      </c>
      <c r="T17" s="2" t="s">
        <v>90</v>
      </c>
      <c r="U17" s="2" t="s">
        <v>91</v>
      </c>
      <c r="AM17" s="63"/>
      <c r="AN17" s="63"/>
      <c r="AO17" s="63"/>
      <c r="AP17" s="63"/>
      <c r="AQ17" s="63"/>
      <c r="AR17" s="63"/>
      <c r="AS17" s="63"/>
      <c r="AT17" s="63"/>
      <c r="AU17" s="63"/>
      <c r="AV17" s="63"/>
      <c r="AW17" s="63"/>
      <c r="AX17" s="63"/>
      <c r="AY17" s="63"/>
      <c r="AZ17" s="63"/>
      <c r="BA17" s="63"/>
      <c r="BB17" s="63"/>
      <c r="BC17" s="63"/>
    </row>
    <row r="18" spans="1:55">
      <c r="A18" s="63"/>
      <c r="B18" s="63"/>
      <c r="C18" s="24" t="str">
        <f>IF(H2="Svenska",T43,U43)</f>
        <v>Intäkt, tkr</v>
      </c>
      <c r="D18" s="24" t="str">
        <f>IF(H2="Svenska",T44,U44)</f>
        <v>Kostnad, tkr</v>
      </c>
      <c r="E18" s="63"/>
      <c r="F18" s="27" t="str">
        <f>IF(H2="Svenska",T34,U34)</f>
        <v>Umu:s medfinansieringsnivå för UGEM</v>
      </c>
      <c r="G18" s="116">
        <f>G20</f>
        <v>0</v>
      </c>
      <c r="H18" s="65" t="str">
        <f>IF(H2="Svenska",T7,U7)</f>
        <v>Belopp</v>
      </c>
      <c r="I18" s="65" t="str">
        <f>IF(H2="Svenska",T15,U15)</f>
        <v>Procent</v>
      </c>
      <c r="J18" s="63"/>
      <c r="K18" s="63"/>
      <c r="O18" s="2" t="s">
        <v>54</v>
      </c>
      <c r="P18" s="4">
        <v>0.08</v>
      </c>
      <c r="Q18" s="4">
        <v>1.04</v>
      </c>
      <c r="AM18" s="63"/>
      <c r="AN18" s="63"/>
      <c r="AO18" s="63"/>
      <c r="AP18" s="63"/>
      <c r="AQ18" s="63"/>
      <c r="AR18" s="63"/>
      <c r="AS18" s="63"/>
      <c r="AT18" s="63"/>
      <c r="AU18" s="63"/>
      <c r="AV18" s="63"/>
      <c r="AW18" s="63"/>
      <c r="AX18" s="63"/>
      <c r="AY18" s="63"/>
      <c r="AZ18" s="63"/>
      <c r="BA18" s="63"/>
      <c r="BB18" s="63"/>
      <c r="BC18" s="63"/>
    </row>
    <row r="19" spans="1:55" ht="15.75" thickBot="1">
      <c r="A19" s="63"/>
      <c r="B19" s="27" t="str">
        <f>IF(H2="Svenska",T46,U46)</f>
        <v>EU-bidrag för direkta kostnader</v>
      </c>
      <c r="C19" s="117">
        <f>IFERROR(((G38+H38+I38)*H27)*H28,0)</f>
        <v>0</v>
      </c>
      <c r="D19" s="29"/>
      <c r="E19" s="63"/>
      <c r="F19" s="27" t="str">
        <f>IF(H2="Svenska",T35,U35)</f>
        <v>Institutionens lokalkostnadsnivå</v>
      </c>
      <c r="G19" s="118">
        <f>IF(H19&gt;0,H19/(D26),IF(H19=0,I19,H19))</f>
        <v>0</v>
      </c>
      <c r="H19" s="56"/>
      <c r="I19" s="57">
        <v>0</v>
      </c>
      <c r="J19" s="63"/>
      <c r="K19" s="63"/>
      <c r="O19" s="2" t="s">
        <v>57</v>
      </c>
      <c r="P19" s="4">
        <v>7.0000000000000007E-2</v>
      </c>
      <c r="Q19" s="4">
        <v>0.7</v>
      </c>
      <c r="AM19" s="63"/>
      <c r="AN19" s="63"/>
      <c r="AO19" s="63"/>
      <c r="AP19" s="63"/>
      <c r="AQ19" s="63"/>
      <c r="AR19" s="63"/>
      <c r="AS19" s="63"/>
      <c r="AT19" s="63"/>
      <c r="AU19" s="63"/>
      <c r="AV19" s="63"/>
      <c r="AW19" s="63"/>
      <c r="AX19" s="63"/>
      <c r="AY19" s="63"/>
      <c r="AZ19" s="63"/>
      <c r="BA19" s="63"/>
      <c r="BB19" s="63"/>
      <c r="BC19" s="63"/>
    </row>
    <row r="20" spans="1:55" ht="15.75" thickBot="1">
      <c r="A20" s="63"/>
      <c r="B20" s="186" t="s">
        <v>259</v>
      </c>
      <c r="C20" s="117">
        <f>IFERROR((J38*H27)*H28,"")</f>
        <v>0</v>
      </c>
      <c r="D20" s="29"/>
      <c r="E20" s="119"/>
      <c r="F20" s="27" t="str">
        <f>IF(H2="Svenska",T36,U36)</f>
        <v>Institutionens procentpåslag för UGEM</v>
      </c>
      <c r="G20" s="188">
        <v>0</v>
      </c>
      <c r="H20" s="206">
        <f>SUM(G20:G22)</f>
        <v>0</v>
      </c>
      <c r="I20" s="63"/>
      <c r="J20" s="63"/>
      <c r="K20" s="63"/>
      <c r="O20" s="2" t="s">
        <v>94</v>
      </c>
      <c r="T20" s="2" t="s">
        <v>1</v>
      </c>
      <c r="U20" s="2" t="s">
        <v>3</v>
      </c>
      <c r="AM20" s="63"/>
      <c r="AN20" s="63"/>
      <c r="AO20" s="63"/>
      <c r="AP20" s="63"/>
      <c r="AQ20" s="63"/>
      <c r="AR20" s="63"/>
      <c r="AS20" s="63"/>
      <c r="AT20" s="63"/>
      <c r="AU20" s="63"/>
      <c r="AV20" s="63"/>
      <c r="AW20" s="63"/>
      <c r="AX20" s="63"/>
      <c r="AY20" s="63"/>
      <c r="AZ20" s="63"/>
      <c r="BA20" s="63"/>
      <c r="BB20" s="63"/>
      <c r="BC20" s="63"/>
    </row>
    <row r="21" spans="1:55">
      <c r="A21" s="63"/>
      <c r="B21" s="27" t="s">
        <v>260</v>
      </c>
      <c r="C21" s="117">
        <f>IFERROR((K38*H27)*H28,"")</f>
        <v>0</v>
      </c>
      <c r="D21" s="29"/>
      <c r="E21" s="63"/>
      <c r="F21" s="27" t="str">
        <f>IF(H2="Svenska",T37,U37)</f>
        <v>Institutionens procentpåslag för FGEM</v>
      </c>
      <c r="G21" s="131">
        <v>0</v>
      </c>
      <c r="H21" s="207"/>
      <c r="I21" s="63"/>
      <c r="J21" s="63"/>
      <c r="K21" s="63"/>
      <c r="T21" s="7" t="s">
        <v>24</v>
      </c>
      <c r="U21" s="7" t="s">
        <v>24</v>
      </c>
      <c r="AM21" s="63"/>
      <c r="AN21" s="63"/>
      <c r="AO21" s="63"/>
      <c r="AP21" s="63"/>
      <c r="AQ21" s="63"/>
      <c r="AR21" s="63"/>
      <c r="AS21" s="63"/>
      <c r="AT21" s="63"/>
      <c r="AU21" s="63"/>
      <c r="AV21" s="63"/>
      <c r="AW21" s="63"/>
      <c r="AX21" s="63"/>
      <c r="AY21" s="63"/>
      <c r="AZ21" s="63"/>
      <c r="BA21" s="63"/>
      <c r="BB21" s="63"/>
      <c r="BC21" s="63"/>
    </row>
    <row r="22" spans="1:55">
      <c r="A22" s="63"/>
      <c r="B22" s="27"/>
      <c r="C22" s="117"/>
      <c r="D22" s="29"/>
      <c r="E22" s="63"/>
      <c r="F22" s="231" t="str">
        <f>IF(H2="Svenska",T38,U38)</f>
        <v>Institutionens procentpåslag för IGEM</v>
      </c>
      <c r="G22" s="232">
        <v>0</v>
      </c>
      <c r="H22" s="207"/>
      <c r="I22" s="63"/>
      <c r="J22" s="63"/>
      <c r="K22" s="63"/>
      <c r="T22" s="58" t="s">
        <v>95</v>
      </c>
      <c r="U22" s="54" t="s">
        <v>96</v>
      </c>
      <c r="AF22" s="2">
        <f>IF(Inställningar!J5="EU31",1,0)</f>
        <v>0</v>
      </c>
      <c r="AM22" s="63"/>
      <c r="AN22" s="63"/>
      <c r="AO22" s="63"/>
      <c r="AP22" s="63"/>
      <c r="AQ22" s="63"/>
      <c r="AR22" s="63"/>
      <c r="AS22" s="63"/>
      <c r="AT22" s="63"/>
      <c r="AU22" s="63"/>
      <c r="AV22" s="63"/>
      <c r="AW22" s="63"/>
      <c r="AX22" s="63"/>
      <c r="AY22" s="63"/>
      <c r="AZ22" s="63"/>
      <c r="BA22" s="63"/>
      <c r="BB22" s="63"/>
      <c r="BC22" s="63"/>
    </row>
    <row r="23" spans="1:55" ht="15.75" thickBot="1">
      <c r="A23" s="63"/>
      <c r="B23" s="27"/>
      <c r="C23" s="117"/>
      <c r="D23" s="29"/>
      <c r="E23" s="63"/>
      <c r="F23" s="233"/>
      <c r="G23" s="234"/>
      <c r="H23" s="208"/>
      <c r="I23" s="63"/>
      <c r="J23" s="63"/>
      <c r="K23" s="63"/>
      <c r="T23" s="58" t="s">
        <v>97</v>
      </c>
      <c r="U23" s="54" t="s">
        <v>98</v>
      </c>
      <c r="AF23" s="4">
        <f>IF(AF22=1,Inställningar!E8,0)</f>
        <v>0</v>
      </c>
      <c r="AM23" s="63"/>
      <c r="AN23" s="63"/>
      <c r="AO23" s="63"/>
      <c r="AP23" s="63"/>
      <c r="AQ23" s="63"/>
      <c r="AR23" s="63"/>
      <c r="AS23" s="63"/>
      <c r="AT23" s="63"/>
      <c r="AU23" s="63"/>
      <c r="AV23" s="63"/>
      <c r="AW23" s="63"/>
      <c r="AX23" s="63"/>
      <c r="AY23" s="63"/>
      <c r="AZ23" s="63"/>
      <c r="BA23" s="63"/>
      <c r="BB23" s="63"/>
      <c r="BC23" s="63"/>
    </row>
    <row r="24" spans="1:55">
      <c r="A24" s="63"/>
      <c r="B24" s="27"/>
      <c r="C24" s="117"/>
      <c r="D24" s="29"/>
      <c r="E24" s="63"/>
      <c r="F24" s="63"/>
      <c r="G24" s="63"/>
      <c r="H24" s="77"/>
      <c r="I24" s="63"/>
      <c r="J24" s="63"/>
      <c r="K24" s="63"/>
      <c r="T24" s="58"/>
      <c r="U24" s="54"/>
      <c r="AF24" s="4"/>
      <c r="AM24" s="63"/>
      <c r="AN24" s="63"/>
      <c r="AO24" s="63"/>
      <c r="AP24" s="63"/>
      <c r="AQ24" s="63"/>
      <c r="AR24" s="63"/>
      <c r="AS24" s="63"/>
      <c r="AT24" s="63"/>
      <c r="AU24" s="63"/>
      <c r="AV24" s="63"/>
      <c r="AW24" s="63"/>
      <c r="AX24" s="63"/>
      <c r="AY24" s="63"/>
      <c r="AZ24" s="63"/>
      <c r="BA24" s="63"/>
      <c r="BB24" s="63"/>
      <c r="BC24" s="63"/>
    </row>
    <row r="25" spans="1:55" ht="15.75" thickBot="1">
      <c r="A25" s="63"/>
      <c r="B25" s="27"/>
      <c r="C25" s="117"/>
      <c r="D25" s="29"/>
      <c r="E25" s="63"/>
      <c r="F25" s="27" t="str">
        <f>IF(H2="Svenska",T41,U41)</f>
        <v>Ersättningsnivå från finansiären</v>
      </c>
      <c r="G25" s="120">
        <f>AB15</f>
        <v>1</v>
      </c>
      <c r="H25" s="63"/>
      <c r="I25" s="63"/>
      <c r="J25" s="63"/>
      <c r="K25" s="63"/>
      <c r="T25" s="18" t="s">
        <v>99</v>
      </c>
      <c r="U25" s="54" t="s">
        <v>100</v>
      </c>
      <c r="AM25" s="63"/>
      <c r="AN25" s="63"/>
      <c r="AO25" s="63"/>
      <c r="AP25" s="63"/>
      <c r="AQ25" s="63"/>
      <c r="AR25" s="63"/>
      <c r="AS25" s="63"/>
      <c r="AT25" s="63"/>
      <c r="AU25" s="63"/>
      <c r="AV25" s="63"/>
      <c r="AW25" s="63"/>
      <c r="AX25" s="63"/>
      <c r="AY25" s="63"/>
      <c r="AZ25" s="63"/>
      <c r="BA25" s="63"/>
      <c r="BB25" s="63"/>
      <c r="BC25" s="63"/>
    </row>
    <row r="26" spans="1:55" ht="15.75" thickBot="1">
      <c r="A26" s="63"/>
      <c r="B26" s="27" t="str">
        <f>IF(Inställningar!J5="EUEgen",IF(H2="Svenska",T49,U49),IF(Inställningar!J5="EU31",IF(H2="Svenska",T49,U49),IF(H2="Svenska",T49,U49)))</f>
        <v>Direkta lönekostnader</v>
      </c>
      <c r="C26" s="29"/>
      <c r="D26" s="28"/>
      <c r="E26" s="63"/>
      <c r="F26" s="63"/>
      <c r="G26" s="187" t="str">
        <f>IF($H$2="Svenska",T91,U91)</f>
        <v>Landskoefficient för Sverige</v>
      </c>
      <c r="H26" s="22"/>
      <c r="I26" s="63"/>
      <c r="J26" s="63"/>
      <c r="K26" s="63"/>
      <c r="AM26" s="63"/>
      <c r="AN26" s="63"/>
      <c r="AO26" s="63"/>
      <c r="AP26" s="63"/>
      <c r="AQ26" s="63"/>
      <c r="AR26" s="63"/>
      <c r="AS26" s="63"/>
      <c r="AT26" s="63"/>
      <c r="AU26" s="63"/>
      <c r="AV26" s="63"/>
      <c r="AW26" s="63"/>
      <c r="AX26" s="63"/>
      <c r="AY26" s="63"/>
      <c r="AZ26" s="63"/>
      <c r="BA26" s="63"/>
      <c r="BB26" s="63"/>
      <c r="BC26" s="63"/>
    </row>
    <row r="27" spans="1:55" ht="15.75" thickBot="1">
      <c r="A27" s="63"/>
      <c r="B27" s="27" t="str">
        <f>IF(H2="Svenska",T73,U73)</f>
        <v>Övriga kostnader</v>
      </c>
      <c r="C27" s="29"/>
      <c r="D27" s="28"/>
      <c r="E27" s="63"/>
      <c r="F27" s="170"/>
      <c r="G27" s="187" t="str">
        <f>IF($H$2="Svenska",T92,U92)</f>
        <v>Personmånader</v>
      </c>
      <c r="H27" s="22"/>
      <c r="I27" s="129">
        <v>1.25</v>
      </c>
      <c r="J27" s="63"/>
      <c r="K27" s="63"/>
      <c r="T27" s="2" t="s">
        <v>101</v>
      </c>
      <c r="U27" s="59" t="s">
        <v>102</v>
      </c>
      <c r="AM27" s="63"/>
      <c r="AN27" s="63"/>
      <c r="AO27" s="63"/>
      <c r="AP27" s="63"/>
      <c r="AQ27" s="63"/>
      <c r="AR27" s="63"/>
      <c r="AS27" s="63"/>
      <c r="AT27" s="63"/>
      <c r="AU27" s="63"/>
      <c r="AV27" s="63"/>
      <c r="AW27" s="63"/>
      <c r="AX27" s="63"/>
      <c r="AY27" s="63"/>
      <c r="AZ27" s="63"/>
      <c r="BA27" s="63"/>
      <c r="BB27" s="63"/>
      <c r="BC27" s="63"/>
    </row>
    <row r="28" spans="1:55" ht="16.5" thickBot="1">
      <c r="A28" s="63"/>
      <c r="B28" s="27"/>
      <c r="C28" s="29"/>
      <c r="D28" s="117"/>
      <c r="E28" s="63"/>
      <c r="F28" s="63"/>
      <c r="G28" s="187" t="str">
        <f>IF($H$2="Svenska",T93,U93)</f>
        <v>EURO-kurs</v>
      </c>
      <c r="H28" s="130"/>
      <c r="I28" s="63"/>
      <c r="J28" s="63"/>
      <c r="K28" s="63"/>
      <c r="T28" s="55" t="s">
        <v>103</v>
      </c>
      <c r="U28" s="54" t="s">
        <v>104</v>
      </c>
      <c r="AM28" s="63"/>
      <c r="AN28" s="63"/>
      <c r="AO28" s="63"/>
      <c r="AP28" s="63"/>
      <c r="AQ28" s="63"/>
      <c r="AR28" s="63"/>
      <c r="AS28" s="63"/>
      <c r="AT28" s="63"/>
      <c r="AU28" s="63"/>
      <c r="AV28" s="63"/>
      <c r="AW28" s="63"/>
      <c r="AX28" s="63"/>
      <c r="AY28" s="63"/>
      <c r="AZ28" s="63"/>
      <c r="BA28" s="63"/>
      <c r="BB28" s="63"/>
      <c r="BC28" s="63"/>
    </row>
    <row r="29" spans="1:55" ht="30.75" customHeight="1">
      <c r="A29" s="63"/>
      <c r="B29" s="27"/>
      <c r="C29" s="29"/>
      <c r="D29" s="117"/>
      <c r="E29" s="63"/>
      <c r="F29" s="63"/>
      <c r="G29" s="219" t="s">
        <v>261</v>
      </c>
      <c r="H29" s="221" t="s">
        <v>262</v>
      </c>
      <c r="I29" s="223" t="s">
        <v>263</v>
      </c>
      <c r="J29" s="224" t="s">
        <v>259</v>
      </c>
      <c r="K29" s="223" t="s">
        <v>260</v>
      </c>
      <c r="T29" s="60" t="s">
        <v>105</v>
      </c>
      <c r="U29" s="54" t="s">
        <v>106</v>
      </c>
      <c r="AM29" s="63"/>
      <c r="AN29" s="63"/>
      <c r="AO29" s="63"/>
      <c r="AP29" s="63"/>
      <c r="AQ29" s="63"/>
      <c r="AR29" s="63"/>
      <c r="AS29" s="63"/>
      <c r="AT29" s="63"/>
      <c r="AU29" s="63"/>
      <c r="AV29" s="63"/>
      <c r="AW29" s="63"/>
      <c r="AX29" s="63"/>
      <c r="AY29" s="63"/>
      <c r="AZ29" s="63"/>
      <c r="BA29" s="63"/>
      <c r="BB29" s="63"/>
      <c r="BC29" s="63"/>
    </row>
    <row r="30" spans="1:55">
      <c r="A30" s="63"/>
      <c r="B30" s="27" t="str">
        <f>IF(H2="Svenska",T50,U50)</f>
        <v>Lokalkostnader</v>
      </c>
      <c r="C30" s="29"/>
      <c r="D30" s="117">
        <f>IFERROR(IF(H19=0,(C19+C20+C21+D27+D29)*G19,H19),"")</f>
        <v>0</v>
      </c>
      <c r="E30" s="62"/>
      <c r="F30" s="63" t="s">
        <v>264</v>
      </c>
      <c r="G30" s="220"/>
      <c r="H30" s="222"/>
      <c r="I30" s="220"/>
      <c r="J30" s="222"/>
      <c r="K30" s="220"/>
      <c r="T30" s="2" t="s">
        <v>108</v>
      </c>
      <c r="U30" s="54" t="s">
        <v>109</v>
      </c>
      <c r="AM30" s="63"/>
      <c r="AN30" s="63"/>
      <c r="AO30" s="63"/>
      <c r="AP30" s="63"/>
      <c r="AQ30" s="63"/>
      <c r="AR30" s="63"/>
      <c r="AS30" s="63"/>
      <c r="AT30" s="63"/>
      <c r="AU30" s="63"/>
      <c r="AV30" s="63"/>
      <c r="AW30" s="63"/>
      <c r="AX30" s="63"/>
      <c r="AY30" s="63"/>
      <c r="AZ30" s="63"/>
      <c r="BA30" s="63"/>
      <c r="BB30" s="63"/>
      <c r="BC30" s="63"/>
    </row>
    <row r="31" spans="1:55">
      <c r="A31" s="63"/>
      <c r="B31" s="27" t="str">
        <f>IF(H2="Svenska",T51,U51)</f>
        <v>Indirekta kostnader UGEM</v>
      </c>
      <c r="C31" s="29"/>
      <c r="D31" s="117">
        <f>IFERROR((C19+C20+C21)*G20,"")</f>
        <v>0</v>
      </c>
      <c r="E31" s="63"/>
      <c r="F31" s="95" t="s">
        <v>258</v>
      </c>
      <c r="G31" s="110"/>
      <c r="H31" s="111"/>
      <c r="I31" s="111"/>
      <c r="J31" s="111"/>
      <c r="K31" s="111"/>
      <c r="U31" s="54"/>
      <c r="AM31" s="63"/>
      <c r="AN31" s="63"/>
      <c r="AO31" s="63"/>
      <c r="AP31" s="63"/>
      <c r="AQ31" s="63"/>
      <c r="AR31" s="63"/>
      <c r="AS31" s="63"/>
      <c r="AT31" s="63"/>
      <c r="AU31" s="63"/>
      <c r="AV31" s="63"/>
      <c r="AW31" s="63"/>
      <c r="AX31" s="63"/>
      <c r="AY31" s="63"/>
      <c r="AZ31" s="63"/>
      <c r="BA31" s="63"/>
      <c r="BB31" s="63"/>
      <c r="BC31" s="63"/>
    </row>
    <row r="32" spans="1:55">
      <c r="A32" s="63"/>
      <c r="B32" s="27" t="str">
        <f>IF(H2="Svenska",T52,U52)</f>
        <v>Indirekta kostnader FGEM</v>
      </c>
      <c r="C32" s="29"/>
      <c r="D32" s="117">
        <f>IFERROR((C19+C20+C21)*G21,"")</f>
        <v>0</v>
      </c>
      <c r="E32" s="63"/>
      <c r="F32" s="63"/>
      <c r="G32" s="155"/>
      <c r="H32" s="155"/>
      <c r="I32" s="155"/>
      <c r="J32" s="155"/>
      <c r="K32" s="155"/>
      <c r="T32" s="2" t="s">
        <v>22</v>
      </c>
      <c r="U32" s="54" t="s">
        <v>110</v>
      </c>
      <c r="AM32" s="63"/>
      <c r="AN32" s="63"/>
      <c r="AO32" s="63"/>
      <c r="AP32" s="63"/>
      <c r="AQ32" s="63"/>
      <c r="AR32" s="63"/>
      <c r="AS32" s="63"/>
      <c r="AT32" s="63"/>
      <c r="AU32" s="63"/>
      <c r="AV32" s="63"/>
      <c r="AW32" s="63"/>
      <c r="AX32" s="63"/>
      <c r="AY32" s="63"/>
      <c r="AZ32" s="63"/>
      <c r="BA32" s="63"/>
      <c r="BB32" s="63"/>
      <c r="BC32" s="63"/>
    </row>
    <row r="33" spans="1:55">
      <c r="A33" s="63"/>
      <c r="B33" s="27" t="str">
        <f>IF(H2="Svenska",T53,U53)</f>
        <v>Indirekta kostnader IGEM</v>
      </c>
      <c r="C33" s="29"/>
      <c r="D33" s="117">
        <f>IFERROR((C19+C20+C21)*G22,"")</f>
        <v>0</v>
      </c>
      <c r="E33" s="62"/>
      <c r="F33" s="63"/>
      <c r="G33" s="121"/>
      <c r="H33" s="121"/>
      <c r="I33" s="121"/>
      <c r="J33" s="121"/>
      <c r="K33" s="121"/>
      <c r="T33" s="2" t="s">
        <v>111</v>
      </c>
      <c r="U33" s="54" t="s">
        <v>112</v>
      </c>
      <c r="AM33" s="63"/>
      <c r="AN33" s="63"/>
      <c r="AO33" s="63"/>
      <c r="AP33" s="63"/>
      <c r="AQ33" s="63"/>
      <c r="AR33" s="63"/>
      <c r="AS33" s="63"/>
      <c r="AT33" s="63"/>
      <c r="AU33" s="63"/>
      <c r="AV33" s="63"/>
      <c r="AW33" s="63"/>
      <c r="AX33" s="63"/>
      <c r="AY33" s="63"/>
      <c r="AZ33" s="63"/>
      <c r="BA33" s="63"/>
      <c r="BB33" s="63"/>
      <c r="BC33" s="63"/>
    </row>
    <row r="34" spans="1:55">
      <c r="A34" s="63"/>
      <c r="B34" s="27" t="str">
        <f>IF(H2="Svenska",T54,U54)</f>
        <v>Medfinansiering UGEM</v>
      </c>
      <c r="C34" s="122">
        <f>IFERROR(SUM(C19+C20+C21)*G18*G17,"")</f>
        <v>0</v>
      </c>
      <c r="D34" s="29"/>
      <c r="E34" s="63"/>
      <c r="F34" s="63"/>
      <c r="G34" s="121"/>
      <c r="H34" s="121"/>
      <c r="I34" s="121"/>
      <c r="J34" s="121"/>
      <c r="K34" s="121"/>
      <c r="T34" s="2" t="s">
        <v>113</v>
      </c>
      <c r="U34" s="54" t="s">
        <v>114</v>
      </c>
      <c r="AM34" s="63"/>
      <c r="AN34" s="63"/>
      <c r="AO34" s="63"/>
      <c r="AP34" s="63"/>
      <c r="AQ34" s="63"/>
      <c r="AR34" s="63"/>
      <c r="AS34" s="63"/>
      <c r="AT34" s="63"/>
      <c r="AU34" s="63"/>
      <c r="AV34" s="63"/>
      <c r="AW34" s="63"/>
      <c r="AX34" s="63"/>
      <c r="AY34" s="63"/>
      <c r="AZ34" s="63"/>
      <c r="BA34" s="63"/>
      <c r="BB34" s="63"/>
      <c r="BC34" s="63"/>
    </row>
    <row r="35" spans="1:55">
      <c r="A35" s="63"/>
      <c r="B35" s="27" t="str">
        <f>IF(H2="Svenska",T55,U55)</f>
        <v>Medfinansiering FGEM</v>
      </c>
      <c r="C35" s="122">
        <f>IFERROR(SUM(C19+C20+C21)*G21*G17,"")</f>
        <v>0</v>
      </c>
      <c r="D35" s="29"/>
      <c r="E35" s="63"/>
      <c r="F35" s="63"/>
      <c r="G35" s="123"/>
      <c r="H35" s="123"/>
      <c r="I35" s="124"/>
      <c r="J35" s="123"/>
      <c r="K35" s="123"/>
      <c r="T35" s="2" t="s">
        <v>115</v>
      </c>
      <c r="U35" s="54" t="s">
        <v>116</v>
      </c>
      <c r="AM35" s="63"/>
      <c r="AN35" s="63"/>
      <c r="AO35" s="63"/>
      <c r="AP35" s="63"/>
      <c r="AQ35" s="63"/>
      <c r="AR35" s="63"/>
      <c r="AS35" s="63"/>
      <c r="AT35" s="63"/>
      <c r="AU35" s="63"/>
      <c r="AV35" s="63"/>
      <c r="AW35" s="63"/>
      <c r="AX35" s="63"/>
      <c r="AY35" s="63"/>
      <c r="AZ35" s="63"/>
      <c r="BA35" s="63"/>
      <c r="BB35" s="63"/>
      <c r="BC35" s="63"/>
    </row>
    <row r="36" spans="1:55">
      <c r="A36" s="63"/>
      <c r="B36" s="125" t="str">
        <f>IF(H2="Svenska",T56,U56)</f>
        <v>Summa</v>
      </c>
      <c r="C36" s="126">
        <f>SUM(C19:C35)</f>
        <v>0</v>
      </c>
      <c r="D36" s="126">
        <f>SUM(D19:D35)</f>
        <v>0</v>
      </c>
      <c r="E36" s="63"/>
      <c r="F36" s="63"/>
      <c r="G36" s="123"/>
      <c r="H36" s="123"/>
      <c r="I36" s="124"/>
      <c r="J36" s="123"/>
      <c r="K36" s="123"/>
      <c r="T36" s="2" t="s">
        <v>117</v>
      </c>
      <c r="U36" s="54" t="s">
        <v>118</v>
      </c>
      <c r="AM36" s="63"/>
      <c r="AN36" s="63"/>
      <c r="AO36" s="63"/>
      <c r="AP36" s="63"/>
      <c r="AQ36" s="63"/>
      <c r="AR36" s="63"/>
      <c r="AS36" s="63"/>
      <c r="AT36" s="63"/>
      <c r="AU36" s="63"/>
      <c r="AV36" s="63"/>
      <c r="AW36" s="63"/>
      <c r="AX36" s="63"/>
      <c r="AY36" s="63"/>
      <c r="AZ36" s="63"/>
      <c r="BA36" s="63"/>
      <c r="BB36" s="63"/>
      <c r="BC36" s="63"/>
    </row>
    <row r="37" spans="1:55">
      <c r="A37" s="63"/>
      <c r="B37" s="27"/>
      <c r="C37" s="127"/>
      <c r="D37" s="126"/>
      <c r="E37" s="63"/>
      <c r="F37" s="63"/>
      <c r="G37" s="123"/>
      <c r="H37" s="123"/>
      <c r="I37" s="124"/>
      <c r="J37" s="123"/>
      <c r="K37" s="123"/>
      <c r="T37" s="2" t="s">
        <v>119</v>
      </c>
      <c r="U37" s="54" t="s">
        <v>120</v>
      </c>
      <c r="AM37" s="63"/>
      <c r="AN37" s="63"/>
      <c r="AO37" s="63"/>
      <c r="AP37" s="63"/>
      <c r="AQ37" s="63"/>
      <c r="AR37" s="63"/>
      <c r="AS37" s="63"/>
      <c r="AT37" s="63"/>
      <c r="AU37" s="63"/>
      <c r="AV37" s="63"/>
      <c r="AW37" s="63"/>
      <c r="AX37" s="63"/>
      <c r="AY37" s="63"/>
      <c r="AZ37" s="63"/>
      <c r="BA37" s="63"/>
      <c r="BB37" s="63"/>
      <c r="BC37" s="63"/>
    </row>
    <row r="38" spans="1:55" ht="15.75" thickBot="1">
      <c r="A38" s="63"/>
      <c r="B38" s="63"/>
      <c r="C38" s="62"/>
      <c r="D38" s="62"/>
      <c r="E38" s="63"/>
      <c r="F38" s="153" t="str">
        <f>IF(H2="Svenska",T89,U89)</f>
        <v>Beräknat månadsbelopp</v>
      </c>
      <c r="G38" s="133">
        <f>G31*H26</f>
        <v>0</v>
      </c>
      <c r="H38" s="133">
        <f>H31</f>
        <v>0</v>
      </c>
      <c r="I38" s="133">
        <f>I31</f>
        <v>0</v>
      </c>
      <c r="J38" s="133">
        <f>J31</f>
        <v>0</v>
      </c>
      <c r="K38" s="133">
        <f>K31</f>
        <v>0</v>
      </c>
      <c r="T38" s="2" t="s">
        <v>121</v>
      </c>
      <c r="U38" s="54" t="s">
        <v>122</v>
      </c>
      <c r="AM38" s="63"/>
      <c r="AN38" s="63"/>
      <c r="AO38" s="63"/>
      <c r="AP38" s="63"/>
      <c r="AQ38" s="63"/>
      <c r="AR38" s="63"/>
      <c r="AS38" s="63"/>
      <c r="AT38" s="63"/>
      <c r="AU38" s="63"/>
      <c r="AV38" s="63"/>
      <c r="AW38" s="63"/>
      <c r="AX38" s="63"/>
      <c r="AY38" s="63"/>
      <c r="AZ38" s="63"/>
      <c r="BA38" s="63"/>
      <c r="BB38" s="63"/>
      <c r="BC38" s="63"/>
    </row>
    <row r="39" spans="1:55">
      <c r="A39" s="63"/>
      <c r="B39" s="27" t="str">
        <f>IF(H2="Svenska",T58,U58)</f>
        <v>Återstår för institutionen att medfinansiera</v>
      </c>
      <c r="C39" s="237">
        <f>IFERROR((D36-C36)+(1-G25)*(C19+C20),0)</f>
        <v>0</v>
      </c>
      <c r="D39" s="238"/>
      <c r="E39" s="63"/>
      <c r="F39" s="63"/>
      <c r="G39" s="128"/>
      <c r="H39" s="63"/>
      <c r="I39" s="62"/>
      <c r="J39" s="63"/>
      <c r="K39" s="63"/>
      <c r="AM39" s="63"/>
      <c r="AN39" s="63"/>
      <c r="AO39" s="63"/>
      <c r="AP39" s="63"/>
      <c r="AQ39" s="63"/>
      <c r="AR39" s="63"/>
      <c r="AS39" s="63"/>
      <c r="AT39" s="63"/>
      <c r="AU39" s="63"/>
      <c r="AV39" s="63"/>
      <c r="AW39" s="63"/>
      <c r="AX39" s="63"/>
      <c r="AY39" s="63"/>
      <c r="AZ39" s="63"/>
      <c r="BA39" s="63"/>
      <c r="BB39" s="63"/>
      <c r="BC39" s="63"/>
    </row>
    <row r="40" spans="1:55">
      <c r="A40" s="63"/>
      <c r="B40" s="151"/>
      <c r="C40" s="152"/>
      <c r="D40" s="152"/>
      <c r="E40" s="151"/>
      <c r="F40" s="151"/>
      <c r="G40" s="197"/>
      <c r="H40" s="197"/>
      <c r="I40" s="198"/>
      <c r="J40" s="197"/>
      <c r="K40" s="197"/>
      <c r="AM40" s="63"/>
      <c r="AN40" s="63"/>
      <c r="AO40" s="63"/>
      <c r="AP40" s="63"/>
      <c r="AQ40" s="63"/>
      <c r="AR40" s="63"/>
      <c r="AS40" s="63"/>
      <c r="AT40" s="63"/>
      <c r="AU40" s="63"/>
      <c r="AV40" s="63"/>
      <c r="AW40" s="63"/>
      <c r="AX40" s="63"/>
      <c r="AY40" s="63"/>
      <c r="AZ40" s="63"/>
      <c r="BA40" s="63"/>
      <c r="BB40" s="63"/>
      <c r="BC40" s="63"/>
    </row>
    <row r="41" spans="1:55">
      <c r="A41" s="63"/>
      <c r="B41" s="151"/>
      <c r="C41" s="152"/>
      <c r="D41" s="152"/>
      <c r="E41" s="151"/>
      <c r="F41" s="199"/>
      <c r="G41" s="200"/>
      <c r="H41" s="197"/>
      <c r="I41" s="197"/>
      <c r="J41" s="197"/>
      <c r="K41" s="197"/>
      <c r="T41" s="2" t="s">
        <v>123</v>
      </c>
      <c r="U41" s="54" t="s">
        <v>124</v>
      </c>
      <c r="AM41" s="63"/>
      <c r="AN41" s="63"/>
      <c r="AO41" s="63"/>
      <c r="AP41" s="63"/>
      <c r="AQ41" s="63"/>
      <c r="AR41" s="63"/>
      <c r="AS41" s="63"/>
      <c r="AT41" s="63"/>
      <c r="AU41" s="63"/>
      <c r="AV41" s="63"/>
      <c r="AW41" s="63"/>
      <c r="AX41" s="63"/>
      <c r="AY41" s="63"/>
      <c r="AZ41" s="63"/>
      <c r="BA41" s="63"/>
      <c r="BB41" s="63"/>
      <c r="BC41" s="63"/>
    </row>
    <row r="42" spans="1:55">
      <c r="A42" s="63"/>
      <c r="B42" s="151"/>
      <c r="C42" s="152"/>
      <c r="D42" s="152"/>
      <c r="E42" s="151"/>
      <c r="F42" s="199"/>
      <c r="G42" s="201"/>
      <c r="H42" s="197"/>
      <c r="I42" s="197"/>
      <c r="J42" s="197"/>
      <c r="K42" s="197"/>
      <c r="AM42" s="63"/>
      <c r="AN42" s="63"/>
      <c r="AO42" s="63"/>
      <c r="AP42" s="63"/>
      <c r="AQ42" s="63"/>
      <c r="AR42" s="63"/>
      <c r="AS42" s="63"/>
      <c r="AT42" s="63"/>
      <c r="AU42" s="63"/>
      <c r="AV42" s="63"/>
      <c r="AW42" s="63"/>
      <c r="AX42" s="63"/>
      <c r="AY42" s="63"/>
      <c r="AZ42" s="63"/>
      <c r="BA42" s="63"/>
      <c r="BB42" s="63"/>
      <c r="BC42" s="63"/>
    </row>
    <row r="43" spans="1:55">
      <c r="A43" s="63"/>
      <c r="B43" s="151"/>
      <c r="C43" s="152"/>
      <c r="D43" s="152"/>
      <c r="E43" s="151"/>
      <c r="F43" s="151"/>
      <c r="G43" s="151"/>
      <c r="H43" s="151"/>
      <c r="I43" s="151"/>
      <c r="J43" s="151"/>
      <c r="K43" s="151"/>
      <c r="T43" s="2" t="s">
        <v>125</v>
      </c>
      <c r="U43" s="54" t="s">
        <v>126</v>
      </c>
      <c r="AM43" s="63"/>
      <c r="AN43" s="63"/>
      <c r="AO43" s="63"/>
      <c r="AP43" s="63"/>
      <c r="AQ43" s="63"/>
      <c r="AR43" s="63"/>
      <c r="AS43" s="63"/>
      <c r="AT43" s="63"/>
      <c r="AU43" s="63"/>
      <c r="AV43" s="63"/>
      <c r="AW43" s="63"/>
      <c r="AX43" s="63"/>
      <c r="AY43" s="63"/>
      <c r="AZ43" s="63"/>
      <c r="BA43" s="63"/>
      <c r="BB43" s="63"/>
      <c r="BC43" s="63"/>
    </row>
    <row r="44" spans="1:55">
      <c r="A44" s="63"/>
      <c r="B44" s="151"/>
      <c r="C44" s="152"/>
      <c r="D44" s="152"/>
      <c r="E44" s="151"/>
      <c r="F44" s="151"/>
      <c r="G44" s="151"/>
      <c r="H44" s="151"/>
      <c r="I44" s="151"/>
      <c r="J44" s="151"/>
      <c r="K44" s="151"/>
      <c r="T44" s="2" t="s">
        <v>127</v>
      </c>
      <c r="U44" s="54" t="s">
        <v>128</v>
      </c>
      <c r="AM44" s="63"/>
      <c r="AN44" s="63"/>
      <c r="AO44" s="63"/>
      <c r="AP44" s="63"/>
      <c r="AQ44" s="63"/>
      <c r="AR44" s="63"/>
      <c r="AS44" s="63"/>
      <c r="AT44" s="63"/>
      <c r="AU44" s="63"/>
      <c r="AV44" s="63"/>
      <c r="AW44" s="63"/>
      <c r="AX44" s="63"/>
      <c r="AY44" s="63"/>
      <c r="AZ44" s="63"/>
      <c r="BA44" s="63"/>
      <c r="BB44" s="63"/>
      <c r="BC44" s="63"/>
    </row>
    <row r="45" spans="1:55">
      <c r="A45" s="63"/>
      <c r="B45" s="151"/>
      <c r="C45" s="152"/>
      <c r="D45" s="196"/>
      <c r="E45" s="151"/>
      <c r="F45" s="151"/>
      <c r="G45" s="151"/>
      <c r="H45" s="151"/>
      <c r="I45" s="151"/>
      <c r="J45" s="151"/>
      <c r="K45" s="151"/>
      <c r="T45" s="2" t="s">
        <v>265</v>
      </c>
      <c r="U45" s="2" t="s">
        <v>259</v>
      </c>
      <c r="AM45" s="63"/>
      <c r="AN45" s="63"/>
      <c r="AO45" s="63"/>
      <c r="AP45" s="63"/>
      <c r="AQ45" s="63"/>
      <c r="AR45" s="63"/>
      <c r="AS45" s="63"/>
      <c r="AT45" s="63"/>
      <c r="AU45" s="63"/>
      <c r="AV45" s="63"/>
      <c r="AW45" s="63"/>
      <c r="AX45" s="63"/>
      <c r="AY45" s="63"/>
      <c r="AZ45" s="63"/>
      <c r="BA45" s="63"/>
      <c r="BB45" s="63"/>
      <c r="BC45" s="63"/>
    </row>
    <row r="46" spans="1:55">
      <c r="A46" s="63"/>
      <c r="B46" s="151"/>
      <c r="C46" s="152"/>
      <c r="D46" s="152"/>
      <c r="E46" s="151"/>
      <c r="F46" s="151"/>
      <c r="G46" s="151"/>
      <c r="H46" s="151"/>
      <c r="I46" s="151"/>
      <c r="J46" s="151"/>
      <c r="K46" s="151"/>
      <c r="T46" s="2" t="s">
        <v>158</v>
      </c>
      <c r="U46" s="54" t="s">
        <v>159</v>
      </c>
      <c r="AM46" s="63"/>
      <c r="AN46" s="63"/>
      <c r="AO46" s="63"/>
      <c r="AP46" s="63"/>
      <c r="AQ46" s="63"/>
      <c r="AR46" s="63"/>
      <c r="AS46" s="63"/>
      <c r="AT46" s="63"/>
      <c r="AU46" s="63"/>
      <c r="AV46" s="63"/>
      <c r="AW46" s="63"/>
      <c r="AX46" s="63"/>
      <c r="AY46" s="63"/>
      <c r="AZ46" s="63"/>
      <c r="BA46" s="63"/>
      <c r="BB46" s="63"/>
      <c r="BC46" s="63"/>
    </row>
    <row r="47" spans="1:55">
      <c r="A47" s="63"/>
      <c r="B47" s="151"/>
      <c r="C47" s="152"/>
      <c r="D47" s="152"/>
      <c r="E47" s="151"/>
      <c r="F47" s="151"/>
      <c r="G47" s="151"/>
      <c r="H47" s="151"/>
      <c r="I47" s="151"/>
      <c r="J47" s="151"/>
      <c r="K47" s="151"/>
      <c r="T47" s="2" t="s">
        <v>73</v>
      </c>
      <c r="U47" s="54" t="s">
        <v>131</v>
      </c>
      <c r="AM47" s="63"/>
      <c r="AN47" s="63"/>
      <c r="AO47" s="63"/>
      <c r="AP47" s="63"/>
      <c r="AQ47" s="63"/>
      <c r="AR47" s="63"/>
      <c r="AS47" s="63"/>
      <c r="AT47" s="63"/>
      <c r="AU47" s="63"/>
      <c r="AV47" s="63"/>
      <c r="AW47" s="63"/>
      <c r="AX47" s="63"/>
      <c r="AY47" s="63"/>
      <c r="AZ47" s="63"/>
      <c r="BA47" s="63"/>
      <c r="BB47" s="63"/>
      <c r="BC47" s="63"/>
    </row>
    <row r="48" spans="1:55">
      <c r="A48" s="63"/>
      <c r="B48" s="151"/>
      <c r="C48" s="151"/>
      <c r="D48" s="151"/>
      <c r="E48" s="151"/>
      <c r="F48" s="151"/>
      <c r="G48" s="151"/>
      <c r="H48" s="151"/>
      <c r="I48" s="151"/>
      <c r="J48" s="151"/>
      <c r="K48" s="151"/>
      <c r="T48" s="2" t="s">
        <v>68</v>
      </c>
      <c r="U48" s="54" t="s">
        <v>244</v>
      </c>
      <c r="AM48" s="63"/>
      <c r="AN48" s="63"/>
      <c r="AO48" s="63"/>
      <c r="AP48" s="63"/>
      <c r="AQ48" s="63"/>
      <c r="AR48" s="63"/>
      <c r="AS48" s="63"/>
      <c r="AT48" s="63"/>
      <c r="AU48" s="63"/>
      <c r="AV48" s="63"/>
      <c r="AW48" s="63"/>
      <c r="AX48" s="63"/>
      <c r="AY48" s="63"/>
      <c r="AZ48" s="63"/>
      <c r="BA48" s="63"/>
      <c r="BB48" s="63"/>
      <c r="BC48" s="63"/>
    </row>
    <row r="49" spans="1:55">
      <c r="A49" s="63"/>
      <c r="B49" s="151"/>
      <c r="C49" s="152"/>
      <c r="D49" s="152"/>
      <c r="E49" s="151"/>
      <c r="F49" s="151"/>
      <c r="G49" s="151"/>
      <c r="H49" s="151"/>
      <c r="I49" s="151"/>
      <c r="J49" s="151"/>
      <c r="K49" s="151"/>
      <c r="T49" s="2" t="s">
        <v>69</v>
      </c>
      <c r="U49" s="54" t="s">
        <v>133</v>
      </c>
      <c r="AM49" s="63"/>
      <c r="AN49" s="63"/>
      <c r="AO49" s="63"/>
      <c r="AP49" s="63"/>
      <c r="AQ49" s="63"/>
      <c r="AR49" s="63"/>
      <c r="AS49" s="63"/>
      <c r="AT49" s="63"/>
      <c r="AU49" s="63"/>
      <c r="AV49" s="63"/>
      <c r="AW49" s="63"/>
      <c r="AX49" s="63"/>
      <c r="AY49" s="63"/>
      <c r="AZ49" s="63"/>
      <c r="BA49" s="63"/>
      <c r="BB49" s="63"/>
      <c r="BC49" s="63"/>
    </row>
    <row r="50" spans="1:55">
      <c r="A50" s="63"/>
      <c r="B50" s="151"/>
      <c r="C50" s="152"/>
      <c r="D50" s="152"/>
      <c r="E50" s="151"/>
      <c r="F50" s="151"/>
      <c r="G50" s="151"/>
      <c r="H50" s="151"/>
      <c r="I50" s="151"/>
      <c r="J50" s="151"/>
      <c r="K50" s="151"/>
      <c r="T50" s="2" t="s">
        <v>134</v>
      </c>
      <c r="U50" s="54" t="s">
        <v>135</v>
      </c>
      <c r="AM50" s="63"/>
      <c r="AN50" s="63"/>
      <c r="AO50" s="63"/>
      <c r="AP50" s="63"/>
      <c r="AQ50" s="63"/>
      <c r="AR50" s="63"/>
      <c r="AS50" s="63"/>
      <c r="AT50" s="63"/>
      <c r="AU50" s="63"/>
      <c r="AV50" s="63"/>
      <c r="AW50" s="63"/>
      <c r="AX50" s="63"/>
      <c r="AY50" s="63"/>
      <c r="AZ50" s="63"/>
      <c r="BA50" s="63"/>
      <c r="BB50" s="63"/>
      <c r="BC50" s="63"/>
    </row>
    <row r="51" spans="1:55">
      <c r="A51" s="63"/>
      <c r="B51" s="151"/>
      <c r="C51" s="152"/>
      <c r="D51" s="152"/>
      <c r="E51" s="151"/>
      <c r="F51" s="151"/>
      <c r="G51" s="151"/>
      <c r="H51" s="151"/>
      <c r="I51" s="151"/>
      <c r="J51" s="151"/>
      <c r="K51" s="151"/>
      <c r="T51" s="2" t="s">
        <v>136</v>
      </c>
      <c r="U51" s="54" t="s">
        <v>137</v>
      </c>
      <c r="AM51" s="63"/>
      <c r="AN51" s="63"/>
      <c r="AO51" s="63"/>
      <c r="AP51" s="63"/>
      <c r="AQ51" s="63"/>
      <c r="AR51" s="63"/>
      <c r="AS51" s="63"/>
      <c r="AT51" s="63"/>
      <c r="AU51" s="63"/>
      <c r="AV51" s="63"/>
      <c r="AW51" s="63"/>
      <c r="AX51" s="63"/>
      <c r="AY51" s="63"/>
      <c r="AZ51" s="63"/>
      <c r="BA51" s="63"/>
      <c r="BB51" s="63"/>
      <c r="BC51" s="63"/>
    </row>
    <row r="52" spans="1:55">
      <c r="A52" s="63"/>
      <c r="B52" s="151"/>
      <c r="C52" s="152"/>
      <c r="D52" s="152"/>
      <c r="E52" s="151"/>
      <c r="F52" s="151"/>
      <c r="G52" s="151"/>
      <c r="H52" s="151"/>
      <c r="I52" s="151"/>
      <c r="J52" s="151"/>
      <c r="K52" s="151"/>
      <c r="T52" s="2" t="s">
        <v>138</v>
      </c>
      <c r="U52" s="54" t="s">
        <v>139</v>
      </c>
      <c r="AM52" s="63"/>
      <c r="AN52" s="63"/>
      <c r="AO52" s="63"/>
      <c r="AP52" s="63"/>
      <c r="AQ52" s="63"/>
      <c r="AR52" s="63"/>
      <c r="AS52" s="63"/>
      <c r="AT52" s="63"/>
      <c r="AU52" s="63"/>
      <c r="AV52" s="63"/>
      <c r="AW52" s="63"/>
      <c r="AX52" s="63"/>
      <c r="AY52" s="63"/>
      <c r="AZ52" s="63"/>
      <c r="BA52" s="63"/>
      <c r="BB52" s="63"/>
      <c r="BC52" s="63"/>
    </row>
    <row r="53" spans="1:55">
      <c r="A53" s="63"/>
      <c r="B53" s="151"/>
      <c r="C53" s="152"/>
      <c r="D53" s="152"/>
      <c r="E53" s="151"/>
      <c r="F53" s="151"/>
      <c r="G53" s="151"/>
      <c r="H53" s="151"/>
      <c r="I53" s="151"/>
      <c r="J53" s="151"/>
      <c r="K53" s="151"/>
      <c r="T53" s="2" t="s">
        <v>140</v>
      </c>
      <c r="U53" s="54" t="s">
        <v>141</v>
      </c>
      <c r="AM53" s="63"/>
      <c r="AN53" s="63"/>
      <c r="AO53" s="63"/>
      <c r="AP53" s="63"/>
      <c r="AQ53" s="63"/>
      <c r="AR53" s="63"/>
      <c r="AS53" s="63"/>
      <c r="AT53" s="63"/>
      <c r="AU53" s="63"/>
      <c r="AV53" s="63"/>
      <c r="AW53" s="63"/>
      <c r="AX53" s="63"/>
      <c r="AY53" s="63"/>
      <c r="AZ53" s="63"/>
      <c r="BA53" s="63"/>
      <c r="BB53" s="63"/>
      <c r="BC53" s="63"/>
    </row>
    <row r="54" spans="1:55">
      <c r="A54" s="63"/>
      <c r="B54" s="151"/>
      <c r="C54" s="152"/>
      <c r="D54" s="152"/>
      <c r="E54" s="151"/>
      <c r="F54" s="151"/>
      <c r="G54" s="151"/>
      <c r="H54" s="151"/>
      <c r="I54" s="151"/>
      <c r="J54" s="151"/>
      <c r="K54" s="151"/>
      <c r="T54" s="2" t="s">
        <v>142</v>
      </c>
      <c r="U54" s="54" t="s">
        <v>143</v>
      </c>
      <c r="AM54" s="63"/>
      <c r="AN54" s="63"/>
      <c r="AO54" s="63"/>
      <c r="AP54" s="63"/>
      <c r="AQ54" s="63"/>
      <c r="AR54" s="63"/>
      <c r="AS54" s="63"/>
      <c r="AT54" s="63"/>
      <c r="AU54" s="63"/>
      <c r="AV54" s="63"/>
      <c r="AW54" s="63"/>
      <c r="AX54" s="63"/>
      <c r="AY54" s="63"/>
      <c r="AZ54" s="63"/>
      <c r="BA54" s="63"/>
      <c r="BB54" s="63"/>
      <c r="BC54" s="63"/>
    </row>
    <row r="55" spans="1:55">
      <c r="A55" s="63"/>
      <c r="B55" s="151"/>
      <c r="C55" s="152"/>
      <c r="D55" s="152"/>
      <c r="E55" s="151"/>
      <c r="F55" s="151"/>
      <c r="G55" s="151"/>
      <c r="H55" s="151"/>
      <c r="I55" s="151"/>
      <c r="J55" s="151"/>
      <c r="K55" s="151"/>
      <c r="T55" s="2" t="s">
        <v>144</v>
      </c>
      <c r="U55" s="54" t="s">
        <v>145</v>
      </c>
      <c r="AM55" s="63"/>
      <c r="AN55" s="63"/>
      <c r="AO55" s="63"/>
      <c r="AP55" s="63"/>
      <c r="AQ55" s="63"/>
      <c r="AR55" s="63"/>
      <c r="AS55" s="63"/>
      <c r="AT55" s="63"/>
      <c r="AU55" s="63"/>
      <c r="AV55" s="63"/>
      <c r="AW55" s="63"/>
      <c r="AX55" s="63"/>
      <c r="AY55" s="63"/>
      <c r="AZ55" s="63"/>
      <c r="BA55" s="63"/>
      <c r="BB55" s="63"/>
      <c r="BC55" s="63"/>
    </row>
    <row r="56" spans="1:55">
      <c r="A56" s="63"/>
      <c r="B56" s="151"/>
      <c r="C56" s="151"/>
      <c r="D56" s="151"/>
      <c r="E56" s="151"/>
      <c r="F56" s="151"/>
      <c r="G56" s="151"/>
      <c r="H56" s="151"/>
      <c r="I56" s="151"/>
      <c r="J56" s="151"/>
      <c r="K56" s="151"/>
      <c r="T56" s="2" t="s">
        <v>146</v>
      </c>
      <c r="U56" s="54" t="s">
        <v>147</v>
      </c>
      <c r="AM56" s="63"/>
      <c r="AN56" s="63"/>
      <c r="AO56" s="63"/>
      <c r="AP56" s="63"/>
      <c r="AQ56" s="63"/>
      <c r="AR56" s="63"/>
      <c r="AS56" s="63"/>
      <c r="AT56" s="63"/>
      <c r="AU56" s="63"/>
      <c r="AV56" s="63"/>
      <c r="AW56" s="63"/>
      <c r="AX56" s="63"/>
      <c r="AY56" s="63"/>
      <c r="AZ56" s="63"/>
      <c r="BA56" s="63"/>
      <c r="BB56" s="63"/>
      <c r="BC56" s="63"/>
    </row>
    <row r="57" spans="1:55">
      <c r="A57" s="63"/>
      <c r="B57" s="151"/>
      <c r="C57" s="151"/>
      <c r="D57" s="151"/>
      <c r="E57" s="151"/>
      <c r="F57" s="151"/>
      <c r="G57" s="151"/>
      <c r="H57" s="151"/>
      <c r="I57" s="151"/>
      <c r="J57" s="151"/>
      <c r="K57" s="151"/>
      <c r="U57" s="2" t="s">
        <v>260</v>
      </c>
      <c r="AM57" s="63"/>
      <c r="AN57" s="63"/>
      <c r="AO57" s="63"/>
      <c r="AP57" s="63"/>
      <c r="AQ57" s="63"/>
      <c r="AR57" s="63"/>
      <c r="AS57" s="63"/>
      <c r="AT57" s="63"/>
      <c r="AU57" s="63"/>
      <c r="AV57" s="63"/>
      <c r="AW57" s="63"/>
      <c r="AX57" s="63"/>
      <c r="AY57" s="63"/>
      <c r="AZ57" s="63"/>
      <c r="BA57" s="63"/>
      <c r="BB57" s="63"/>
      <c r="BC57" s="63"/>
    </row>
    <row r="58" spans="1:55">
      <c r="A58" s="63"/>
      <c r="B58" s="151"/>
      <c r="C58" s="152"/>
      <c r="D58" s="152"/>
      <c r="E58" s="151"/>
      <c r="F58" s="151"/>
      <c r="G58" s="151"/>
      <c r="H58" s="151"/>
      <c r="I58" s="151"/>
      <c r="J58" s="151"/>
      <c r="K58" s="151"/>
      <c r="T58" s="2" t="s">
        <v>148</v>
      </c>
      <c r="U58" s="54" t="s">
        <v>149</v>
      </c>
      <c r="AM58" s="63"/>
      <c r="AN58" s="63"/>
      <c r="AO58" s="63"/>
      <c r="AP58" s="63"/>
      <c r="AQ58" s="63"/>
      <c r="AR58" s="63"/>
      <c r="AS58" s="63"/>
      <c r="AT58" s="63"/>
      <c r="AU58" s="63"/>
      <c r="AV58" s="63"/>
      <c r="AW58" s="63"/>
      <c r="AX58" s="63"/>
      <c r="AY58" s="63"/>
      <c r="AZ58" s="63"/>
      <c r="BA58" s="63"/>
      <c r="BB58" s="63"/>
      <c r="BC58" s="63"/>
    </row>
    <row r="59" spans="1:55">
      <c r="A59" s="63"/>
      <c r="B59" s="151"/>
      <c r="C59" s="152"/>
      <c r="D59" s="152"/>
      <c r="E59" s="153"/>
      <c r="F59" s="153"/>
      <c r="G59" s="153"/>
      <c r="H59" s="153"/>
      <c r="I59" s="153"/>
      <c r="J59" s="153"/>
      <c r="K59" s="153"/>
    </row>
    <row r="60" spans="1:55">
      <c r="B60" s="151"/>
      <c r="C60" s="152"/>
      <c r="D60" s="152"/>
      <c r="E60" s="153"/>
      <c r="F60" s="153"/>
      <c r="G60" s="153"/>
      <c r="H60" s="153"/>
      <c r="I60" s="153"/>
      <c r="J60" s="153"/>
      <c r="K60" s="153"/>
    </row>
    <row r="61" spans="1:55">
      <c r="B61" s="151"/>
      <c r="C61" s="152"/>
      <c r="D61" s="152"/>
      <c r="E61" s="153"/>
      <c r="F61" s="153"/>
      <c r="G61" s="153"/>
      <c r="H61" s="153"/>
      <c r="I61" s="153"/>
      <c r="J61" s="153"/>
      <c r="K61" s="153"/>
      <c r="T61" s="2" t="s">
        <v>150</v>
      </c>
      <c r="U61" s="54" t="s">
        <v>151</v>
      </c>
    </row>
    <row r="62" spans="1:55">
      <c r="B62" s="194"/>
      <c r="C62" s="152"/>
      <c r="D62" s="152"/>
      <c r="E62" s="153"/>
      <c r="F62" s="153"/>
      <c r="G62" s="153"/>
      <c r="H62" s="153"/>
      <c r="I62" s="153"/>
      <c r="J62" s="153"/>
      <c r="K62" s="153"/>
      <c r="T62" s="2" t="s">
        <v>152</v>
      </c>
      <c r="U62" s="54" t="s">
        <v>153</v>
      </c>
    </row>
    <row r="63" spans="1:55">
      <c r="B63" s="151"/>
      <c r="C63" s="152"/>
      <c r="D63" s="152"/>
      <c r="E63" s="153"/>
      <c r="F63" s="153"/>
      <c r="G63" s="153"/>
      <c r="H63" s="153"/>
      <c r="I63" s="153"/>
      <c r="J63" s="153"/>
      <c r="K63" s="153"/>
      <c r="T63" s="2" t="s">
        <v>154</v>
      </c>
      <c r="U63" s="54" t="s">
        <v>155</v>
      </c>
    </row>
    <row r="64" spans="1:55">
      <c r="B64" s="151"/>
      <c r="C64" s="152"/>
      <c r="D64" s="152"/>
      <c r="E64" s="153"/>
      <c r="F64" s="153"/>
      <c r="G64" s="153"/>
      <c r="H64" s="153"/>
      <c r="I64" s="153"/>
      <c r="J64" s="153"/>
      <c r="K64" s="153"/>
    </row>
    <row r="65" spans="2:21">
      <c r="B65" s="153"/>
      <c r="C65" s="195"/>
      <c r="D65" s="195"/>
      <c r="E65" s="153"/>
      <c r="F65" s="153"/>
      <c r="G65" s="153"/>
      <c r="H65" s="153"/>
      <c r="I65" s="153"/>
      <c r="J65" s="153"/>
      <c r="K65" s="153"/>
      <c r="T65" s="2" t="s">
        <v>156</v>
      </c>
      <c r="U65" s="2" t="s">
        <v>266</v>
      </c>
    </row>
    <row r="66" spans="2:21">
      <c r="B66" s="153"/>
      <c r="C66" s="195"/>
      <c r="D66" s="195"/>
      <c r="E66" s="153"/>
      <c r="F66" s="153"/>
      <c r="G66" s="153"/>
      <c r="H66" s="153"/>
      <c r="I66" s="153"/>
      <c r="J66" s="153"/>
      <c r="K66" s="153"/>
      <c r="T66" s="2" t="s">
        <v>158</v>
      </c>
      <c r="U66" s="54" t="s">
        <v>159</v>
      </c>
    </row>
    <row r="67" spans="2:21">
      <c r="B67" s="153"/>
      <c r="C67" s="195"/>
      <c r="D67" s="195"/>
      <c r="E67" s="153"/>
      <c r="F67" s="153"/>
      <c r="G67" s="153"/>
      <c r="H67" s="153"/>
      <c r="I67" s="153"/>
      <c r="J67" s="153"/>
      <c r="K67" s="153"/>
      <c r="T67" s="2" t="s">
        <v>73</v>
      </c>
      <c r="U67" s="54" t="s">
        <v>131</v>
      </c>
    </row>
    <row r="68" spans="2:21">
      <c r="B68" s="153"/>
      <c r="C68" s="195"/>
      <c r="D68" s="195"/>
      <c r="E68" s="153"/>
      <c r="F68" s="153"/>
      <c r="G68" s="153"/>
      <c r="H68" s="153"/>
      <c r="I68" s="153"/>
      <c r="J68" s="153"/>
      <c r="K68" s="153"/>
      <c r="T68" s="2" t="s">
        <v>69</v>
      </c>
      <c r="U68" s="54" t="s">
        <v>133</v>
      </c>
    </row>
    <row r="69" spans="2:21">
      <c r="B69" s="153"/>
      <c r="C69" s="195"/>
      <c r="D69" s="195"/>
      <c r="E69" s="153"/>
      <c r="F69" s="153"/>
      <c r="G69" s="153"/>
      <c r="H69" s="153"/>
      <c r="I69" s="153"/>
      <c r="J69" s="153"/>
      <c r="K69" s="153"/>
      <c r="T69" s="2" t="s">
        <v>71</v>
      </c>
      <c r="U69" s="54" t="s">
        <v>72</v>
      </c>
    </row>
    <row r="70" spans="2:21">
      <c r="B70" s="153"/>
      <c r="C70" s="195"/>
      <c r="D70" s="195"/>
      <c r="E70" s="153"/>
      <c r="F70" s="153"/>
      <c r="G70" s="153"/>
      <c r="H70" s="153"/>
      <c r="I70" s="153"/>
      <c r="J70" s="153"/>
      <c r="K70" s="153"/>
      <c r="T70" s="2" t="s">
        <v>161</v>
      </c>
      <c r="U70" s="2" t="s">
        <v>162</v>
      </c>
    </row>
    <row r="71" spans="2:21">
      <c r="B71" s="153"/>
      <c r="C71" s="195"/>
      <c r="D71" s="195"/>
      <c r="E71" s="153"/>
      <c r="F71" s="153"/>
      <c r="G71" s="153"/>
      <c r="H71" s="153"/>
      <c r="I71" s="153"/>
      <c r="J71" s="153"/>
      <c r="K71" s="153"/>
      <c r="T71" s="2" t="s">
        <v>125</v>
      </c>
      <c r="U71" s="2" t="s">
        <v>126</v>
      </c>
    </row>
    <row r="72" spans="2:21">
      <c r="B72" s="153"/>
      <c r="C72" s="195"/>
      <c r="D72" s="195"/>
      <c r="E72" s="153"/>
      <c r="F72" s="153"/>
      <c r="G72" s="153"/>
      <c r="H72" s="153"/>
      <c r="I72" s="153"/>
      <c r="J72" s="153"/>
      <c r="K72" s="153"/>
      <c r="T72" s="2" t="s">
        <v>127</v>
      </c>
      <c r="U72" s="2" t="s">
        <v>128</v>
      </c>
    </row>
    <row r="73" spans="2:21">
      <c r="B73" s="153"/>
      <c r="C73" s="195"/>
      <c r="D73" s="195"/>
      <c r="E73" s="153"/>
      <c r="F73" s="153"/>
      <c r="G73" s="153"/>
      <c r="H73" s="153"/>
      <c r="I73" s="153"/>
      <c r="J73" s="153"/>
      <c r="K73" s="153"/>
      <c r="T73" s="2" t="s">
        <v>267</v>
      </c>
      <c r="U73" s="2" t="s">
        <v>268</v>
      </c>
    </row>
    <row r="74" spans="2:21">
      <c r="B74" s="153"/>
      <c r="C74" s="195"/>
      <c r="D74" s="195"/>
      <c r="E74" s="153"/>
      <c r="F74" s="153"/>
      <c r="G74" s="153"/>
      <c r="H74" s="153"/>
      <c r="I74" s="153"/>
      <c r="J74" s="153"/>
      <c r="K74" s="153"/>
      <c r="T74" s="2" t="s">
        <v>163</v>
      </c>
      <c r="U74" s="64" t="s">
        <v>164</v>
      </c>
    </row>
    <row r="75" spans="2:21">
      <c r="B75" s="153"/>
      <c r="C75" s="195"/>
      <c r="D75" s="195"/>
      <c r="E75" s="153"/>
      <c r="F75" s="153"/>
      <c r="G75" s="153"/>
      <c r="H75" s="153"/>
      <c r="I75" s="153"/>
      <c r="J75" s="153"/>
      <c r="K75" s="153"/>
      <c r="T75" s="2" t="s">
        <v>165</v>
      </c>
      <c r="U75" s="2" t="s">
        <v>166</v>
      </c>
    </row>
    <row r="76" spans="2:21">
      <c r="B76" s="153"/>
      <c r="C76" s="195"/>
      <c r="D76" s="195"/>
      <c r="E76" s="153"/>
      <c r="F76" s="153"/>
      <c r="G76" s="153"/>
      <c r="H76" s="153"/>
      <c r="I76" s="153"/>
      <c r="J76" s="153"/>
      <c r="K76" s="153"/>
    </row>
    <row r="77" spans="2:21">
      <c r="B77" s="153"/>
      <c r="C77" s="195"/>
      <c r="D77" s="195"/>
      <c r="E77" s="153"/>
      <c r="F77" s="153"/>
      <c r="G77" s="153"/>
      <c r="H77" s="153"/>
      <c r="I77" s="153"/>
      <c r="J77" s="153"/>
      <c r="K77" s="153"/>
    </row>
    <row r="78" spans="2:21">
      <c r="B78" s="153"/>
      <c r="C78" s="195"/>
      <c r="D78" s="195"/>
      <c r="E78" s="153"/>
      <c r="F78" s="153"/>
      <c r="G78" s="153"/>
      <c r="H78" s="153"/>
      <c r="I78" s="153"/>
      <c r="J78" s="153"/>
      <c r="K78" s="153"/>
    </row>
    <row r="79" spans="2:21">
      <c r="B79" s="153"/>
      <c r="C79" s="195"/>
      <c r="D79" s="195"/>
      <c r="E79" s="153"/>
      <c r="F79" s="153"/>
      <c r="G79" s="153"/>
      <c r="H79" s="153"/>
      <c r="I79" s="153"/>
      <c r="J79" s="153"/>
      <c r="K79" s="153"/>
    </row>
    <row r="80" spans="2:21">
      <c r="B80" s="153"/>
      <c r="C80" s="195"/>
      <c r="D80" s="195"/>
      <c r="E80" s="153"/>
      <c r="F80" s="153"/>
      <c r="G80" s="153"/>
      <c r="H80" s="153"/>
      <c r="I80" s="153"/>
      <c r="J80" s="153"/>
      <c r="K80" s="153"/>
      <c r="T80" s="31" t="s">
        <v>167</v>
      </c>
      <c r="U80" s="2" t="s">
        <v>168</v>
      </c>
    </row>
    <row r="81" spans="2:21">
      <c r="B81" s="153"/>
      <c r="C81" s="195"/>
      <c r="D81" s="195"/>
      <c r="E81" s="153"/>
      <c r="F81" s="153"/>
      <c r="G81" s="153"/>
      <c r="H81" s="153"/>
      <c r="I81" s="153"/>
      <c r="J81" s="153"/>
      <c r="K81" s="153"/>
      <c r="T81" s="1" t="s">
        <v>169</v>
      </c>
      <c r="U81" s="2" t="s">
        <v>170</v>
      </c>
    </row>
    <row r="82" spans="2:21">
      <c r="B82" s="153"/>
      <c r="C82" s="195"/>
      <c r="D82" s="195"/>
      <c r="E82" s="153"/>
      <c r="F82" s="153"/>
      <c r="G82" s="153"/>
      <c r="H82" s="153"/>
      <c r="I82" s="153"/>
      <c r="J82" s="153"/>
      <c r="K82" s="153"/>
      <c r="T82" s="1" t="s">
        <v>21</v>
      </c>
      <c r="U82" s="2" t="s">
        <v>171</v>
      </c>
    </row>
    <row r="83" spans="2:21">
      <c r="B83" s="153"/>
      <c r="C83" s="195"/>
      <c r="D83" s="195"/>
      <c r="E83" s="153"/>
      <c r="F83" s="153"/>
      <c r="G83" s="153"/>
      <c r="H83" s="153"/>
      <c r="I83" s="153"/>
      <c r="J83" s="153"/>
      <c r="K83" s="153"/>
      <c r="T83" s="1" t="s">
        <v>22</v>
      </c>
      <c r="U83" s="2" t="s">
        <v>172</v>
      </c>
    </row>
    <row r="84" spans="2:21">
      <c r="B84" s="153"/>
      <c r="C84" s="195"/>
      <c r="D84" s="195"/>
      <c r="E84" s="153"/>
      <c r="F84" s="153"/>
      <c r="G84" s="153"/>
      <c r="H84" s="153"/>
      <c r="I84" s="153"/>
      <c r="J84" s="153"/>
      <c r="K84" s="153"/>
      <c r="T84" s="1" t="s">
        <v>173</v>
      </c>
      <c r="U84" s="2" t="s">
        <v>174</v>
      </c>
    </row>
    <row r="85" spans="2:21">
      <c r="B85" s="153"/>
      <c r="C85" s="195"/>
      <c r="D85" s="195"/>
      <c r="E85" s="153"/>
      <c r="F85" s="153"/>
      <c r="G85" s="153"/>
      <c r="H85" s="153"/>
      <c r="I85" s="153"/>
      <c r="J85" s="153"/>
      <c r="K85" s="153"/>
      <c r="T85" s="1" t="s">
        <v>175</v>
      </c>
      <c r="U85" s="2" t="s">
        <v>176</v>
      </c>
    </row>
    <row r="86" spans="2:21">
      <c r="B86" s="153"/>
      <c r="C86" s="195"/>
      <c r="D86" s="195"/>
      <c r="E86" s="153"/>
      <c r="F86" s="153"/>
      <c r="G86" s="153"/>
      <c r="H86" s="153"/>
      <c r="I86" s="153"/>
      <c r="J86" s="153"/>
      <c r="K86" s="153"/>
    </row>
    <row r="87" spans="2:21">
      <c r="B87" s="153"/>
      <c r="C87" s="195"/>
      <c r="D87" s="195"/>
      <c r="E87" s="153"/>
      <c r="F87" s="153"/>
      <c r="G87" s="153"/>
      <c r="H87" s="153"/>
      <c r="I87" s="153"/>
      <c r="J87" s="153"/>
      <c r="K87" s="153"/>
      <c r="T87" s="2" t="s">
        <v>246</v>
      </c>
      <c r="U87" s="2" t="s">
        <v>247</v>
      </c>
    </row>
    <row r="88" spans="2:21">
      <c r="B88" s="153"/>
      <c r="C88" s="195"/>
      <c r="D88" s="195"/>
      <c r="E88" s="153"/>
      <c r="F88" s="153"/>
      <c r="G88" s="153"/>
      <c r="H88" s="153"/>
      <c r="I88" s="153"/>
      <c r="J88" s="153"/>
      <c r="K88" s="153"/>
    </row>
    <row r="89" spans="2:21">
      <c r="B89" s="153"/>
      <c r="C89" s="195"/>
      <c r="D89" s="195"/>
      <c r="E89" s="153"/>
      <c r="F89" s="153"/>
      <c r="G89" s="153"/>
      <c r="H89" s="153"/>
      <c r="I89" s="153"/>
      <c r="J89" s="153"/>
      <c r="K89" s="153"/>
      <c r="T89" s="2" t="s">
        <v>269</v>
      </c>
      <c r="U89" s="2" t="s">
        <v>270</v>
      </c>
    </row>
    <row r="90" spans="2:21">
      <c r="B90" s="153"/>
      <c r="C90" s="195"/>
      <c r="D90" s="195"/>
      <c r="E90" s="153"/>
      <c r="F90" s="153"/>
      <c r="G90" s="153"/>
      <c r="H90" s="153"/>
      <c r="I90" s="153"/>
      <c r="J90" s="153"/>
      <c r="K90" s="153"/>
    </row>
    <row r="91" spans="2:21">
      <c r="B91" s="153"/>
      <c r="C91" s="195"/>
      <c r="D91" s="195"/>
      <c r="E91" s="153"/>
      <c r="F91" s="153"/>
      <c r="G91" s="153"/>
      <c r="H91" s="153"/>
      <c r="I91" s="153"/>
      <c r="J91" s="153"/>
      <c r="K91" s="153"/>
      <c r="T91" s="2" t="s">
        <v>271</v>
      </c>
      <c r="U91" s="2" t="s">
        <v>272</v>
      </c>
    </row>
    <row r="92" spans="2:21">
      <c r="B92" s="153"/>
      <c r="C92" s="195"/>
      <c r="D92" s="195"/>
      <c r="E92" s="153"/>
      <c r="F92" s="153"/>
      <c r="G92" s="153"/>
      <c r="H92" s="153"/>
      <c r="I92" s="153"/>
      <c r="J92" s="153"/>
      <c r="K92" s="153"/>
      <c r="T92" s="2" t="s">
        <v>273</v>
      </c>
      <c r="U92" s="2" t="s">
        <v>274</v>
      </c>
    </row>
    <row r="93" spans="2:21">
      <c r="B93" s="153"/>
      <c r="C93" s="195"/>
      <c r="D93" s="195"/>
      <c r="E93" s="153"/>
      <c r="F93" s="153"/>
      <c r="G93" s="153"/>
      <c r="H93" s="153"/>
      <c r="I93" s="153"/>
      <c r="J93" s="153"/>
      <c r="K93" s="153"/>
      <c r="T93" s="2" t="s">
        <v>275</v>
      </c>
      <c r="U93" s="2" t="s">
        <v>276</v>
      </c>
    </row>
    <row r="94" spans="2:21">
      <c r="B94" s="153"/>
      <c r="C94" s="195"/>
      <c r="D94" s="195"/>
      <c r="E94" s="153"/>
      <c r="F94" s="153"/>
      <c r="G94" s="153"/>
      <c r="H94" s="153"/>
      <c r="I94" s="153"/>
      <c r="J94" s="153"/>
      <c r="K94" s="153"/>
    </row>
    <row r="95" spans="2:21">
      <c r="B95" s="153"/>
      <c r="C95" s="195"/>
      <c r="D95" s="195"/>
      <c r="E95" s="153"/>
      <c r="F95" s="153"/>
      <c r="G95" s="153"/>
      <c r="H95" s="153"/>
      <c r="I95" s="153"/>
      <c r="J95" s="153"/>
      <c r="K95" s="153"/>
    </row>
    <row r="96" spans="2:21">
      <c r="B96" s="153"/>
      <c r="C96" s="195"/>
      <c r="D96" s="195"/>
      <c r="E96" s="153"/>
      <c r="F96" s="153"/>
      <c r="G96" s="153"/>
      <c r="H96" s="153"/>
      <c r="I96" s="153"/>
      <c r="J96" s="153"/>
      <c r="K96" s="153"/>
    </row>
    <row r="97" spans="2:11">
      <c r="B97" s="153"/>
      <c r="C97" s="195"/>
      <c r="D97" s="195"/>
      <c r="E97" s="153"/>
      <c r="F97" s="153"/>
      <c r="G97" s="153"/>
      <c r="H97" s="153"/>
      <c r="I97" s="153"/>
      <c r="J97" s="153"/>
      <c r="K97" s="153"/>
    </row>
    <row r="98" spans="2:11">
      <c r="B98" s="153"/>
      <c r="C98" s="195"/>
      <c r="D98" s="195"/>
      <c r="E98" s="153"/>
      <c r="F98" s="153"/>
      <c r="G98" s="153"/>
      <c r="H98" s="153"/>
      <c r="I98" s="153"/>
      <c r="J98" s="153"/>
      <c r="K98" s="153"/>
    </row>
    <row r="99" spans="2:11">
      <c r="B99" s="153"/>
      <c r="C99" s="195"/>
      <c r="D99" s="195"/>
      <c r="E99" s="153"/>
      <c r="F99" s="153"/>
      <c r="G99" s="153"/>
      <c r="H99" s="153"/>
      <c r="I99" s="153"/>
      <c r="J99" s="153"/>
      <c r="K99" s="153"/>
    </row>
    <row r="100" spans="2:11">
      <c r="B100" s="153"/>
      <c r="C100" s="195"/>
      <c r="D100" s="195"/>
      <c r="E100" s="153"/>
      <c r="F100" s="153"/>
      <c r="G100" s="153"/>
      <c r="H100" s="153"/>
      <c r="I100" s="153"/>
      <c r="J100" s="153"/>
      <c r="K100" s="153"/>
    </row>
  </sheetData>
  <sheetProtection algorithmName="SHA-512" hashValue="vXvC8y9fqF4ovAL2G5bWDQYyMfSYTvDBIR9qrioBmZRvK5+ghpLvm3VXRBJnuErUv/YKdvwMwCX0yFOWSt+8Ow==" saltValue="aFzC9A010ILhTd+yOtBcyw==" spinCount="100000" sheet="1" objects="1" scenarios="1"/>
  <mergeCells count="11">
    <mergeCell ref="C39:D39"/>
    <mergeCell ref="C14:D16"/>
    <mergeCell ref="B7:K7"/>
    <mergeCell ref="H20:H23"/>
    <mergeCell ref="F22:F23"/>
    <mergeCell ref="G22:G23"/>
    <mergeCell ref="G29:G30"/>
    <mergeCell ref="H29:H30"/>
    <mergeCell ref="I29:I30"/>
    <mergeCell ref="J29:J30"/>
    <mergeCell ref="K29:K30"/>
  </mergeCells>
  <conditionalFormatting sqref="B8:D13">
    <cfRule type="expression" dxfId="13" priority="3">
      <formula>$H$5="Nej"</formula>
    </cfRule>
    <cfRule type="expression" dxfId="12" priority="5">
      <formula>$D$17="Nej"</formula>
    </cfRule>
  </conditionalFormatting>
  <conditionalFormatting sqref="B13:D13">
    <cfRule type="expression" dxfId="11" priority="4">
      <formula>$H$4&lt;&gt;"D05"</formula>
    </cfRule>
  </conditionalFormatting>
  <conditionalFormatting sqref="F6">
    <cfRule type="expression" dxfId="10" priority="2">
      <formula>H5="Nej"</formula>
    </cfRule>
  </conditionalFormatting>
  <conditionalFormatting sqref="T80:T85">
    <cfRule type="expression" dxfId="9" priority="7">
      <formula>$G$15="Nej"</formula>
    </cfRule>
  </conditionalFormatting>
  <dataValidations count="3">
    <dataValidation type="list" allowBlank="1" showInputMessage="1" showErrorMessage="1" sqref="H3" xr:uid="{5F6BA07B-09A5-4B31-B6F5-2973C80C3F14}">
      <formula1>$O$2:$O$3</formula1>
    </dataValidation>
    <dataValidation type="list" allowBlank="1" showInputMessage="1" showErrorMessage="1" sqref="H2" xr:uid="{1A45361F-9854-4A00-B33E-94F8DD96CB3D}">
      <formula1>$M$7:$M$8</formula1>
    </dataValidation>
    <dataValidation type="list" allowBlank="1" showInputMessage="1" showErrorMessage="1" sqref="F31" xr:uid="{9B8E6B9D-D6A6-4659-A610-07867CC8F72E}">
      <formula1>$Y$1:$Y$2</formula1>
    </dataValidation>
  </dataValidations>
  <pageMargins left="0.7" right="0.7" top="0.75" bottom="0.75" header="0.3" footer="0.3"/>
  <pageSetup paperSize="9" scale="56" orientation="landscape" r:id="rId1"/>
  <headerFooter>
    <oddHeader xml:space="preserve">&amp;R&amp;"Calibri"&amp;8&amp;K000000 Begränsad delning&amp;1#_x000D_&amp;"Calibri"&amp;11&amp;K0000002016-01-11
</oddHeader>
  </headerFooter>
  <legacyDrawing r:id="rId2"/>
  <extLst>
    <ext xmlns:x14="http://schemas.microsoft.com/office/spreadsheetml/2009/9/main" uri="{78C0D931-6437-407d-A8EE-F0AAD7539E65}">
      <x14:conditionalFormattings>
        <x14:conditionalFormatting xmlns:xm="http://schemas.microsoft.com/office/excel/2006/main">
          <x14:cfRule type="expression" priority="8" id="{736B8FA0-9B8A-4897-90FC-38B4C49D5F12}">
            <xm:f>Inställningar!$D$8="Nej"</xm:f>
            <x14:dxf>
              <font>
                <color theme="0"/>
              </font>
              <fill>
                <patternFill>
                  <bgColor theme="0"/>
                </patternFill>
              </fill>
            </x14:dxf>
          </x14:cfRule>
          <xm:sqref>F6</xm:sqref>
        </x14:conditionalFormatting>
        <x14:conditionalFormatting xmlns:xm="http://schemas.microsoft.com/office/excel/2006/main">
          <x14:cfRule type="expression" priority="6" id="{EA1545A8-70B4-4DA3-857F-68D4141EBA4D}">
            <xm:f>Inställningar!$I$4&lt;&gt;"EU31"</xm:f>
            <x14:dxf>
              <font>
                <color theme="0"/>
              </font>
              <fill>
                <patternFill>
                  <bgColor theme="0"/>
                </patternFill>
              </fill>
            </x14:dxf>
          </x14:cfRule>
          <xm:sqref>F15:G15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893AF-DFCA-487F-8EE5-C435DD8F73BF}">
  <sheetPr>
    <tabColor theme="7" tint="0.39997558519241921"/>
  </sheetPr>
  <dimension ref="A1:AB397"/>
  <sheetViews>
    <sheetView showGridLines="0" topLeftCell="A3" workbookViewId="0">
      <selection activeCell="A10" sqref="A10"/>
    </sheetView>
  </sheetViews>
  <sheetFormatPr defaultRowHeight="15"/>
  <sheetData>
    <row r="1" spans="1:28">
      <c r="A1" s="68" t="s">
        <v>0</v>
      </c>
      <c r="B1" s="66"/>
      <c r="C1" s="66"/>
      <c r="D1" s="66"/>
      <c r="E1" s="66"/>
      <c r="F1" s="66"/>
      <c r="G1" s="66"/>
      <c r="H1" s="66"/>
      <c r="I1" s="66"/>
      <c r="J1" s="66"/>
      <c r="K1" s="66"/>
      <c r="L1" s="66"/>
      <c r="M1" s="66"/>
      <c r="N1" s="66"/>
      <c r="O1" s="66"/>
      <c r="P1" s="66"/>
      <c r="Q1" s="66"/>
      <c r="R1" s="66"/>
      <c r="S1" s="66"/>
      <c r="T1" s="66"/>
      <c r="U1" s="66"/>
      <c r="V1" s="66"/>
      <c r="W1" s="66"/>
      <c r="X1" s="66"/>
      <c r="Y1" s="66"/>
      <c r="Z1" s="66"/>
      <c r="AA1" s="66"/>
      <c r="AB1" s="66"/>
    </row>
    <row r="2" spans="1:28" ht="33.75">
      <c r="A2" s="69" t="s">
        <v>2</v>
      </c>
      <c r="B2" s="66"/>
      <c r="C2" s="66"/>
      <c r="D2" s="66"/>
      <c r="E2" s="66"/>
      <c r="F2" s="66"/>
      <c r="G2" s="66"/>
      <c r="H2" s="66"/>
      <c r="I2" s="66"/>
      <c r="J2" s="66"/>
      <c r="K2" s="66"/>
      <c r="L2" s="66"/>
      <c r="M2" s="66"/>
      <c r="N2" s="66"/>
      <c r="O2" s="66"/>
      <c r="P2" s="66"/>
      <c r="Q2" s="66"/>
      <c r="R2" s="66"/>
      <c r="S2" s="66"/>
      <c r="T2" s="66"/>
      <c r="U2" s="66"/>
      <c r="V2" s="66"/>
      <c r="W2" s="66"/>
      <c r="X2" s="66"/>
      <c r="Y2" s="66"/>
      <c r="Z2" s="66"/>
      <c r="AA2" s="66"/>
      <c r="AB2" s="66"/>
    </row>
    <row r="3" spans="1:28" ht="147" customHeight="1">
      <c r="A3" s="209" t="s">
        <v>4</v>
      </c>
      <c r="B3" s="210"/>
      <c r="C3" s="210"/>
      <c r="D3" s="210"/>
      <c r="E3" s="210"/>
      <c r="F3" s="210"/>
      <c r="G3" s="210"/>
      <c r="H3" s="210"/>
      <c r="I3" s="210"/>
      <c r="J3" s="210"/>
      <c r="K3" s="210"/>
      <c r="L3" s="210"/>
      <c r="M3" s="210"/>
      <c r="N3" s="210"/>
      <c r="O3" s="210"/>
      <c r="P3" s="210"/>
      <c r="Q3" s="210"/>
      <c r="R3" s="210"/>
      <c r="S3" s="210"/>
      <c r="T3" s="211"/>
      <c r="U3" s="66"/>
      <c r="V3" s="66"/>
      <c r="W3" s="66"/>
      <c r="X3" s="66"/>
      <c r="Y3" s="66"/>
      <c r="Z3" s="66"/>
      <c r="AA3" s="66"/>
      <c r="AB3" s="66"/>
    </row>
    <row r="4" spans="1:28" ht="14.1" customHeight="1">
      <c r="A4" s="212" t="s">
        <v>5</v>
      </c>
      <c r="B4" s="213"/>
      <c r="C4" s="213"/>
      <c r="D4" s="213"/>
      <c r="E4" s="213"/>
      <c r="F4" s="213"/>
      <c r="G4" s="213"/>
      <c r="H4" s="213"/>
      <c r="I4" s="213"/>
      <c r="J4" s="213"/>
      <c r="K4" s="213"/>
      <c r="L4" s="213"/>
      <c r="M4" s="213"/>
      <c r="N4" s="213"/>
      <c r="O4" s="213"/>
      <c r="P4" s="213"/>
      <c r="Q4" s="213"/>
      <c r="R4" s="213"/>
      <c r="S4" s="213"/>
      <c r="T4" s="214"/>
      <c r="U4" s="66"/>
      <c r="V4" s="66"/>
      <c r="W4" s="66"/>
      <c r="X4" s="66"/>
      <c r="Y4" s="66"/>
      <c r="Z4" s="66"/>
      <c r="AA4" s="66"/>
      <c r="AB4" s="66"/>
    </row>
    <row r="5" spans="1:28" ht="14.1" customHeight="1">
      <c r="A5" s="179"/>
      <c r="B5" s="178"/>
      <c r="C5" s="178"/>
      <c r="D5" s="178"/>
      <c r="E5" s="178"/>
      <c r="F5" s="178"/>
      <c r="G5" s="178"/>
      <c r="H5" s="178"/>
      <c r="I5" s="178"/>
      <c r="J5" s="178"/>
      <c r="K5" s="178"/>
      <c r="L5" s="178"/>
      <c r="M5" s="178"/>
      <c r="N5" s="178"/>
      <c r="O5" s="178"/>
      <c r="P5" s="178"/>
      <c r="Q5" s="178"/>
      <c r="R5" s="178"/>
      <c r="S5" s="178"/>
      <c r="T5" s="178"/>
      <c r="U5" s="66"/>
      <c r="V5" s="66"/>
      <c r="W5" s="66"/>
      <c r="X5" s="66"/>
      <c r="Y5" s="66"/>
      <c r="Z5" s="66"/>
      <c r="AA5" s="66"/>
      <c r="AB5" s="66"/>
    </row>
    <row r="6" spans="1:28" ht="24.95" customHeight="1">
      <c r="A6" s="70" t="s">
        <v>6</v>
      </c>
      <c r="B6" s="66"/>
      <c r="C6" s="66"/>
      <c r="D6" s="66"/>
      <c r="E6" s="66"/>
      <c r="F6" s="66"/>
      <c r="G6" s="66"/>
      <c r="H6" s="66"/>
      <c r="I6" s="66"/>
      <c r="J6" s="66"/>
      <c r="K6" s="66"/>
      <c r="L6" s="66"/>
      <c r="M6" s="66"/>
      <c r="N6" s="66"/>
      <c r="O6" s="66"/>
      <c r="P6" s="66"/>
      <c r="Q6" s="66"/>
      <c r="R6" s="66"/>
      <c r="S6" s="66"/>
      <c r="T6" s="66"/>
      <c r="U6" s="66"/>
      <c r="V6" s="66"/>
      <c r="W6" s="66"/>
      <c r="X6" s="66"/>
      <c r="Y6" s="66"/>
      <c r="Z6" s="66"/>
      <c r="AA6" s="66"/>
      <c r="AB6" s="66"/>
    </row>
    <row r="7" spans="1:28" ht="15.75">
      <c r="A7" s="67" t="s">
        <v>199</v>
      </c>
      <c r="B7" s="66"/>
      <c r="C7" s="66"/>
      <c r="D7" s="66"/>
      <c r="E7" s="66"/>
      <c r="F7" s="66"/>
      <c r="G7" s="66"/>
      <c r="H7" s="66"/>
      <c r="I7" s="66"/>
      <c r="J7" s="66"/>
      <c r="K7" s="66"/>
      <c r="L7" s="66"/>
      <c r="M7" s="66"/>
      <c r="N7" s="66"/>
      <c r="O7" s="66"/>
      <c r="P7" s="66"/>
      <c r="Q7" s="66"/>
      <c r="R7" s="66"/>
      <c r="S7" s="66"/>
      <c r="T7" s="66"/>
      <c r="U7" s="66"/>
      <c r="V7" s="66"/>
      <c r="W7" s="66"/>
      <c r="X7" s="66"/>
      <c r="Y7" s="66"/>
      <c r="Z7" s="66"/>
      <c r="AA7" s="66"/>
      <c r="AB7" s="66"/>
    </row>
    <row r="8" spans="1:28" ht="15.75">
      <c r="A8" s="67" t="s">
        <v>8</v>
      </c>
      <c r="B8" s="66"/>
      <c r="C8" s="66"/>
      <c r="D8" s="66"/>
      <c r="E8" s="66"/>
      <c r="F8" s="66"/>
      <c r="G8" s="66"/>
      <c r="H8" s="66"/>
      <c r="I8" s="66"/>
      <c r="J8" s="66"/>
      <c r="K8" s="66"/>
      <c r="L8" s="66"/>
      <c r="M8" s="66"/>
      <c r="N8" s="66"/>
      <c r="O8" s="66"/>
      <c r="P8" s="66"/>
      <c r="Q8" s="66"/>
      <c r="R8" s="66"/>
      <c r="S8" s="66"/>
      <c r="T8" s="66"/>
      <c r="U8" s="66"/>
      <c r="V8" s="66"/>
      <c r="W8" s="66"/>
      <c r="X8" s="66"/>
      <c r="Y8" s="66"/>
      <c r="Z8" s="66"/>
      <c r="AA8" s="66"/>
      <c r="AB8" s="66"/>
    </row>
    <row r="9" spans="1:28" ht="15.75">
      <c r="A9" s="180" t="s">
        <v>9</v>
      </c>
      <c r="B9" s="138"/>
      <c r="C9" s="138"/>
      <c r="D9" s="138"/>
      <c r="E9" s="138"/>
      <c r="F9" s="138"/>
      <c r="G9" s="138"/>
      <c r="H9" s="138"/>
      <c r="I9" s="138"/>
      <c r="J9" s="138"/>
      <c r="K9" s="66"/>
      <c r="L9" s="66"/>
      <c r="M9" s="66"/>
      <c r="N9" s="66"/>
      <c r="O9" s="66"/>
      <c r="P9" s="66"/>
      <c r="Q9" s="66"/>
      <c r="R9" s="66"/>
      <c r="S9" s="66"/>
      <c r="T9" s="66"/>
      <c r="U9" s="66"/>
      <c r="V9" s="66"/>
      <c r="W9" s="66"/>
      <c r="X9" s="66"/>
      <c r="Y9" s="66"/>
      <c r="Z9" s="66"/>
      <c r="AA9" s="66"/>
      <c r="AB9" s="66"/>
    </row>
    <row r="10" spans="1:28" ht="17.45" customHeight="1">
      <c r="A10" s="176" t="s">
        <v>200</v>
      </c>
      <c r="B10" s="66"/>
      <c r="C10" s="66"/>
      <c r="D10" s="66"/>
      <c r="E10" s="66"/>
      <c r="F10" s="66"/>
      <c r="G10" s="66"/>
      <c r="H10" s="66"/>
      <c r="I10" s="66"/>
      <c r="J10" s="66"/>
      <c r="K10" s="66"/>
      <c r="L10" s="66"/>
      <c r="M10" s="66"/>
      <c r="N10" s="66"/>
      <c r="O10" s="66"/>
      <c r="P10" s="66"/>
      <c r="Q10" s="66"/>
      <c r="R10" s="66"/>
      <c r="S10" s="66"/>
      <c r="T10" s="66"/>
      <c r="U10" s="66"/>
      <c r="V10" s="66"/>
      <c r="W10" s="66"/>
      <c r="X10" s="66"/>
      <c r="Y10" s="66"/>
      <c r="Z10" s="66"/>
      <c r="AA10" s="66"/>
      <c r="AB10" s="66"/>
    </row>
    <row r="11" spans="1:28" ht="21">
      <c r="A11" s="175" t="s">
        <v>277</v>
      </c>
      <c r="B11" s="175"/>
      <c r="C11" s="175"/>
      <c r="D11" s="175"/>
      <c r="E11" s="175"/>
      <c r="F11" s="175"/>
    </row>
    <row r="12" spans="1:28" ht="15.75">
      <c r="A12" s="67" t="s">
        <v>278</v>
      </c>
      <c r="B12" s="176"/>
      <c r="C12" s="176"/>
      <c r="D12" s="176"/>
      <c r="E12" s="176"/>
      <c r="F12" s="176"/>
      <c r="G12" s="176"/>
      <c r="H12" s="176"/>
      <c r="I12" s="176"/>
      <c r="J12" s="176"/>
      <c r="K12" s="176"/>
      <c r="L12" s="176"/>
      <c r="M12" s="176"/>
      <c r="N12" s="176"/>
      <c r="O12" s="176"/>
      <c r="P12" s="176"/>
      <c r="Q12" s="176"/>
      <c r="R12" s="176"/>
      <c r="S12" s="176"/>
      <c r="T12" s="176"/>
      <c r="U12" s="176"/>
      <c r="V12" s="176"/>
      <c r="W12" s="176"/>
      <c r="X12" s="66"/>
      <c r="Y12" s="66"/>
      <c r="Z12" s="66"/>
      <c r="AA12" s="66"/>
      <c r="AB12" s="66"/>
    </row>
    <row r="13" spans="1:28" ht="15.75">
      <c r="A13" s="67" t="s">
        <v>279</v>
      </c>
      <c r="B13" s="176"/>
      <c r="C13" s="176"/>
      <c r="D13" s="176"/>
      <c r="E13" s="176"/>
      <c r="F13" s="176"/>
      <c r="G13" s="174"/>
      <c r="H13" s="174"/>
      <c r="I13" s="176"/>
      <c r="J13" s="176"/>
      <c r="K13" s="176"/>
      <c r="L13" s="176"/>
      <c r="M13" s="176"/>
      <c r="N13" s="176"/>
      <c r="O13" s="176"/>
      <c r="P13" s="176"/>
      <c r="Q13" s="176"/>
      <c r="R13" s="176"/>
      <c r="S13" s="176"/>
      <c r="T13" s="176"/>
      <c r="U13" s="176"/>
      <c r="V13" s="176"/>
      <c r="W13" s="176"/>
      <c r="X13" s="66"/>
      <c r="Y13" s="66"/>
      <c r="Z13" s="66"/>
      <c r="AA13" s="66"/>
      <c r="AB13" s="66"/>
    </row>
    <row r="14" spans="1:28" ht="15.75">
      <c r="A14" s="67" t="s">
        <v>280</v>
      </c>
      <c r="B14" s="176"/>
      <c r="C14" s="176"/>
      <c r="D14" s="176"/>
      <c r="E14" s="176"/>
      <c r="F14" s="176"/>
      <c r="G14" s="174"/>
      <c r="H14" s="174"/>
      <c r="I14" s="176"/>
      <c r="J14" s="176"/>
      <c r="K14" s="176"/>
      <c r="L14" s="176"/>
      <c r="M14" s="176"/>
      <c r="N14" s="176"/>
      <c r="O14" s="176"/>
      <c r="P14" s="176"/>
      <c r="Q14" s="176"/>
      <c r="R14" s="176"/>
      <c r="S14" s="176"/>
      <c r="T14" s="176"/>
      <c r="U14" s="176"/>
      <c r="V14" s="176"/>
      <c r="W14" s="176"/>
      <c r="X14" s="66"/>
      <c r="Y14" s="66"/>
      <c r="Z14" s="66"/>
      <c r="AA14" s="66"/>
      <c r="AB14" s="66"/>
    </row>
    <row r="15" spans="1:28" ht="15.75">
      <c r="A15" s="67"/>
      <c r="B15" s="176"/>
      <c r="C15" s="176"/>
      <c r="D15" s="176"/>
      <c r="E15" s="176"/>
      <c r="F15" s="176"/>
      <c r="G15" s="176"/>
      <c r="H15" s="176"/>
      <c r="I15" s="176"/>
      <c r="J15" s="176"/>
      <c r="K15" s="176"/>
      <c r="L15" s="176"/>
      <c r="M15" s="176"/>
      <c r="N15" s="176"/>
      <c r="O15" s="176"/>
      <c r="P15" s="176"/>
      <c r="Q15" s="176"/>
      <c r="R15" s="176"/>
      <c r="S15" s="176"/>
      <c r="T15" s="176"/>
      <c r="U15" s="176"/>
      <c r="V15" s="176"/>
      <c r="W15" s="176"/>
      <c r="X15" s="66"/>
      <c r="Y15" s="66"/>
      <c r="Z15" s="66"/>
      <c r="AA15" s="66"/>
      <c r="AB15" s="66"/>
    </row>
    <row r="16" spans="1:28" ht="15.75">
      <c r="A16" s="171" t="s">
        <v>14</v>
      </c>
      <c r="B16" s="174"/>
      <c r="C16" s="174"/>
      <c r="D16" s="174"/>
      <c r="E16" s="174"/>
      <c r="F16" s="174"/>
      <c r="G16" s="174"/>
      <c r="H16" s="174"/>
      <c r="I16" s="174"/>
      <c r="J16" s="174"/>
      <c r="K16" s="174"/>
      <c r="L16" s="174"/>
      <c r="M16" s="174"/>
      <c r="N16" s="174"/>
      <c r="O16" s="174"/>
      <c r="P16" s="174"/>
      <c r="Q16" s="174"/>
      <c r="R16" s="174"/>
      <c r="S16" s="174"/>
      <c r="T16" s="174"/>
      <c r="U16" s="174"/>
      <c r="V16" s="174"/>
      <c r="W16" s="174"/>
    </row>
    <row r="17" spans="1:28" ht="15.75">
      <c r="A17" s="173" t="s">
        <v>281</v>
      </c>
      <c r="B17" s="174"/>
      <c r="C17" s="174"/>
      <c r="D17" s="174"/>
      <c r="E17" s="174"/>
      <c r="F17" s="174"/>
      <c r="G17" s="174"/>
      <c r="H17" s="174"/>
      <c r="I17" s="174"/>
      <c r="J17" s="174"/>
      <c r="K17" s="174"/>
      <c r="L17" s="174"/>
      <c r="M17" s="174"/>
      <c r="N17" s="174"/>
      <c r="O17" s="174"/>
      <c r="P17" s="174"/>
      <c r="Q17" s="174"/>
      <c r="R17" s="174"/>
      <c r="S17" s="174"/>
      <c r="T17" s="174"/>
      <c r="U17" s="174"/>
      <c r="V17" s="174"/>
      <c r="W17" s="174"/>
    </row>
    <row r="18" spans="1:28" ht="15.75">
      <c r="A18" s="173" t="s">
        <v>282</v>
      </c>
      <c r="B18" s="174"/>
      <c r="C18" s="174"/>
      <c r="D18" s="174"/>
      <c r="E18" s="174"/>
      <c r="F18" s="174"/>
      <c r="G18" s="174"/>
      <c r="H18" s="174"/>
      <c r="I18" s="174"/>
      <c r="J18" s="174"/>
      <c r="K18" s="174"/>
      <c r="L18" s="174"/>
      <c r="M18" s="174"/>
      <c r="N18" s="174"/>
      <c r="O18" s="174"/>
      <c r="P18" s="174"/>
      <c r="Q18" s="174"/>
      <c r="R18" s="174"/>
      <c r="S18" s="174"/>
      <c r="T18" s="174"/>
      <c r="U18" s="174"/>
      <c r="V18" s="174"/>
      <c r="W18" s="174"/>
    </row>
    <row r="19" spans="1:28">
      <c r="A19" s="66"/>
      <c r="B19" s="66"/>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row>
    <row r="20" spans="1:28">
      <c r="A20" s="66"/>
      <c r="B20" s="66"/>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row>
    <row r="21" spans="1:28">
      <c r="A21" s="66"/>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row>
    <row r="22" spans="1:28">
      <c r="A22" s="66"/>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row>
    <row r="23" spans="1:28">
      <c r="A23" s="66"/>
      <c r="B23" s="66"/>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row>
    <row r="24" spans="1:28">
      <c r="A24" s="66"/>
      <c r="B24" s="66"/>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row>
    <row r="25" spans="1:28">
      <c r="A25" s="66"/>
      <c r="B25" s="6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row>
    <row r="26" spans="1:28">
      <c r="A26" s="66"/>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row>
    <row r="27" spans="1:28">
      <c r="A27" s="66"/>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row>
    <row r="28" spans="1:28">
      <c r="A28" s="66"/>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row>
    <row r="29" spans="1:28">
      <c r="A29" s="66"/>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row>
    <row r="30" spans="1:28">
      <c r="A30" s="66"/>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row>
    <row r="31" spans="1:28">
      <c r="A31" s="66"/>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row>
    <row r="32" spans="1:28">
      <c r="A32" s="66"/>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row>
    <row r="33" spans="1:28">
      <c r="A33" s="66"/>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row>
    <row r="34" spans="1:28">
      <c r="A34" s="66"/>
      <c r="B34" s="66"/>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row>
    <row r="35" spans="1:28">
      <c r="A35" s="66"/>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row>
    <row r="36" spans="1:28">
      <c r="A36" s="66"/>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row>
    <row r="37" spans="1:28">
      <c r="A37" s="66"/>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row>
    <row r="38" spans="1:28">
      <c r="A38" s="66"/>
      <c r="B38" s="66"/>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row>
    <row r="39" spans="1:28">
      <c r="A39" s="66"/>
      <c r="B39" s="66"/>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row>
    <row r="40" spans="1:28">
      <c r="A40" s="66"/>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row>
    <row r="41" spans="1:28">
      <c r="A41" s="66"/>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row>
    <row r="42" spans="1:28">
      <c r="A42" s="66"/>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row>
    <row r="43" spans="1:28">
      <c r="A43" s="66"/>
      <c r="B43" s="66"/>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row>
    <row r="44" spans="1:28">
      <c r="A44" s="66"/>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row>
    <row r="45" spans="1:28">
      <c r="A45" s="66"/>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row>
    <row r="46" spans="1:28">
      <c r="A46" s="66"/>
      <c r="B46" s="66"/>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row>
    <row r="47" spans="1:28">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row>
    <row r="48" spans="1:28">
      <c r="A48" s="66"/>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row>
    <row r="49" spans="1:28">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row>
    <row r="50" spans="1:28">
      <c r="A50" s="66"/>
      <c r="B50" s="66"/>
      <c r="C50" s="66"/>
      <c r="D50" s="66"/>
      <c r="E50" s="66"/>
      <c r="F50" s="66"/>
      <c r="G50" s="66"/>
      <c r="H50" s="66"/>
      <c r="I50" s="66"/>
      <c r="J50" s="66"/>
      <c r="K50" s="66"/>
      <c r="L50" s="66"/>
      <c r="M50" s="66"/>
      <c r="N50" s="66"/>
      <c r="O50" s="66"/>
      <c r="P50" s="66"/>
      <c r="Q50" s="66"/>
      <c r="R50" s="66"/>
      <c r="S50" s="66"/>
      <c r="T50" s="66"/>
      <c r="U50" s="66"/>
      <c r="V50" s="66"/>
      <c r="W50" s="66"/>
      <c r="X50" s="66"/>
      <c r="Y50" s="66"/>
      <c r="Z50" s="66"/>
      <c r="AA50" s="66"/>
      <c r="AB50" s="66"/>
    </row>
    <row r="51" spans="1:28">
      <c r="A51" s="66"/>
      <c r="B51" s="66"/>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row>
    <row r="52" spans="1:28">
      <c r="A52" s="66"/>
      <c r="B52" s="66"/>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row>
    <row r="53" spans="1:28">
      <c r="A53" s="66"/>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row>
    <row r="54" spans="1:28">
      <c r="A54" s="66"/>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row>
    <row r="55" spans="1:28">
      <c r="A55" s="66"/>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row>
    <row r="56" spans="1:28">
      <c r="A56" s="66"/>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row>
    <row r="57" spans="1:28">
      <c r="A57" s="66"/>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row>
    <row r="58" spans="1:28">
      <c r="A58" s="66"/>
      <c r="B58" s="66"/>
      <c r="C58" s="66"/>
      <c r="D58" s="66"/>
      <c r="E58" s="66"/>
      <c r="F58" s="66"/>
      <c r="G58" s="66"/>
      <c r="H58" s="66"/>
      <c r="I58" s="66"/>
      <c r="J58" s="66"/>
      <c r="K58" s="66"/>
      <c r="L58" s="66"/>
      <c r="M58" s="66"/>
      <c r="N58" s="66"/>
      <c r="O58" s="66"/>
      <c r="P58" s="66"/>
      <c r="Q58" s="66"/>
      <c r="R58" s="66"/>
      <c r="S58" s="66"/>
      <c r="T58" s="66"/>
      <c r="U58" s="66"/>
      <c r="V58" s="66"/>
      <c r="W58" s="66"/>
      <c r="X58" s="66"/>
      <c r="Y58" s="66"/>
      <c r="Z58" s="66"/>
      <c r="AA58" s="66"/>
      <c r="AB58" s="66"/>
    </row>
    <row r="59" spans="1:28">
      <c r="A59" s="66"/>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row>
    <row r="60" spans="1:28" ht="21">
      <c r="A60" s="175"/>
    </row>
    <row r="63" spans="1:28">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row>
    <row r="64" spans="1:28">
      <c r="A64" s="66"/>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row>
    <row r="65" spans="1:28">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row>
    <row r="66" spans="1:28">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row>
    <row r="67" spans="1:28">
      <c r="A67" s="66"/>
      <c r="B67" s="66"/>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row>
    <row r="68" spans="1:28">
      <c r="A68" s="66"/>
      <c r="B68" s="66"/>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row>
    <row r="69" spans="1:28">
      <c r="A69" s="66"/>
      <c r="B69" s="66"/>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row>
    <row r="70" spans="1:28">
      <c r="A70" s="66"/>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row>
    <row r="71" spans="1:28">
      <c r="A71" s="66"/>
      <c r="B71" s="66"/>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row>
    <row r="72" spans="1:28">
      <c r="A72" s="66"/>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row>
    <row r="73" spans="1:28">
      <c r="A73" s="66"/>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row>
    <row r="74" spans="1:28">
      <c r="A74" s="66"/>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row>
    <row r="75" spans="1:28">
      <c r="A75" s="66"/>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row>
    <row r="76" spans="1:28">
      <c r="A76" s="66"/>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row>
    <row r="77" spans="1:28">
      <c r="A77" s="66"/>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row>
    <row r="78" spans="1:28">
      <c r="A78" s="66"/>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row>
    <row r="79" spans="1:28">
      <c r="A79" s="66"/>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row>
    <row r="80" spans="1:28">
      <c r="A80" s="66"/>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row>
    <row r="81" spans="1:28">
      <c r="A81" s="66"/>
      <c r="B81" s="66"/>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row>
    <row r="82" spans="1:28">
      <c r="A82" s="66"/>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row>
    <row r="83" spans="1:28">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row>
    <row r="84" spans="1:28">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row>
    <row r="85" spans="1:28">
      <c r="A85" s="66"/>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row>
    <row r="86" spans="1:28">
      <c r="A86" s="66"/>
      <c r="B86" s="66"/>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row>
    <row r="87" spans="1:28">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row>
    <row r="88" spans="1:28">
      <c r="A88" s="66"/>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row>
    <row r="89" spans="1:28">
      <c r="A89" s="66"/>
      <c r="B89" s="66"/>
      <c r="C89" s="66"/>
      <c r="D89" s="66"/>
      <c r="E89" s="66"/>
      <c r="F89" s="66"/>
      <c r="G89" s="66"/>
      <c r="H89" s="66"/>
      <c r="I89" s="66"/>
      <c r="J89" s="66"/>
      <c r="K89" s="66"/>
      <c r="L89" s="66"/>
      <c r="M89" s="66"/>
      <c r="N89" s="66"/>
      <c r="O89" s="66"/>
      <c r="P89" s="66"/>
      <c r="Q89" s="66"/>
      <c r="R89" s="66"/>
      <c r="S89" s="66"/>
      <c r="T89" s="66"/>
      <c r="U89" s="66"/>
      <c r="V89" s="66"/>
      <c r="W89" s="66"/>
      <c r="X89" s="66"/>
      <c r="Y89" s="66"/>
      <c r="Z89" s="66"/>
      <c r="AA89" s="66"/>
      <c r="AB89" s="66"/>
    </row>
    <row r="90" spans="1:28">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row>
    <row r="91" spans="1:28">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row>
    <row r="92" spans="1:28">
      <c r="A92" s="66"/>
      <c r="B92" s="66"/>
      <c r="C92" s="66"/>
      <c r="D92" s="66"/>
      <c r="E92" s="66"/>
      <c r="F92" s="66"/>
      <c r="G92" s="66"/>
      <c r="H92" s="66"/>
      <c r="I92" s="66"/>
      <c r="J92" s="66"/>
      <c r="K92" s="66"/>
      <c r="L92" s="66"/>
      <c r="M92" s="66"/>
      <c r="N92" s="66"/>
      <c r="O92" s="66"/>
      <c r="P92" s="66"/>
      <c r="Q92" s="66"/>
      <c r="R92" s="66"/>
      <c r="S92" s="66"/>
      <c r="T92" s="66"/>
      <c r="U92" s="66"/>
      <c r="V92" s="66"/>
      <c r="W92" s="66"/>
      <c r="X92" s="66"/>
      <c r="Y92" s="66"/>
      <c r="Z92" s="66"/>
      <c r="AA92" s="66"/>
      <c r="AB92" s="66"/>
    </row>
    <row r="93" spans="1:28">
      <c r="A93" s="66"/>
      <c r="B93" s="66"/>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66"/>
    </row>
    <row r="94" spans="1:28">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66"/>
    </row>
    <row r="95" spans="1:28">
      <c r="A95" s="66"/>
      <c r="B95" s="66"/>
      <c r="C95" s="66"/>
      <c r="D95" s="66"/>
      <c r="E95" s="66"/>
      <c r="F95" s="66"/>
      <c r="G95" s="66"/>
      <c r="H95" s="66"/>
      <c r="I95" s="66"/>
      <c r="J95" s="66"/>
      <c r="K95" s="66"/>
      <c r="L95" s="66"/>
      <c r="M95" s="66"/>
      <c r="N95" s="66"/>
      <c r="O95" s="66"/>
      <c r="P95" s="66"/>
      <c r="Q95" s="66"/>
      <c r="R95" s="66"/>
      <c r="S95" s="66"/>
      <c r="T95" s="66"/>
      <c r="U95" s="66"/>
      <c r="V95" s="66"/>
      <c r="W95" s="66"/>
      <c r="X95" s="66"/>
      <c r="Y95" s="66"/>
      <c r="Z95" s="66"/>
      <c r="AA95" s="66"/>
      <c r="AB95" s="66"/>
    </row>
    <row r="96" spans="1:28">
      <c r="A96" s="66"/>
      <c r="B96" s="66"/>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66"/>
    </row>
    <row r="97" spans="1:28">
      <c r="A97" s="66"/>
      <c r="B97" s="66"/>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row>
    <row r="98" spans="1:28">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row>
    <row r="99" spans="1:28">
      <c r="A99" s="66"/>
      <c r="B99" s="66"/>
      <c r="C99" s="66"/>
      <c r="D99" s="66"/>
      <c r="E99" s="66"/>
      <c r="F99" s="66"/>
      <c r="G99" s="66"/>
      <c r="H99" s="66"/>
      <c r="I99" s="66"/>
      <c r="J99" s="66"/>
      <c r="K99" s="66"/>
      <c r="L99" s="66"/>
      <c r="M99" s="66"/>
      <c r="N99" s="66"/>
      <c r="O99" s="66"/>
      <c r="P99" s="66"/>
      <c r="Q99" s="66"/>
      <c r="R99" s="66"/>
      <c r="S99" s="66"/>
      <c r="T99" s="66"/>
      <c r="U99" s="66"/>
      <c r="V99" s="66"/>
      <c r="W99" s="66"/>
      <c r="X99" s="66"/>
      <c r="Y99" s="66"/>
      <c r="Z99" s="66"/>
      <c r="AA99" s="66"/>
      <c r="AB99" s="66"/>
    </row>
    <row r="100" spans="1:28">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row>
    <row r="101" spans="1:28">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c r="AA101" s="66"/>
      <c r="AB101" s="66"/>
    </row>
    <row r="102" spans="1:28">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c r="AA102" s="66"/>
      <c r="AB102" s="66"/>
    </row>
    <row r="103" spans="1:28">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row>
    <row r="104" spans="1:28">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row>
    <row r="105" spans="1:28">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row>
    <row r="106" spans="1:28">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row>
    <row r="107" spans="1:28">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c r="AA107" s="66"/>
      <c r="AB107" s="66"/>
    </row>
    <row r="108" spans="1:28">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c r="AA108" s="66"/>
      <c r="AB108" s="66"/>
    </row>
    <row r="109" spans="1:28">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row>
    <row r="110" spans="1:28">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row>
    <row r="111" spans="1:28">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c r="AA111" s="66"/>
      <c r="AB111" s="66"/>
    </row>
    <row r="112" spans="1:28">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row>
    <row r="113" spans="1:28">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row>
    <row r="114" spans="1:28">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c r="AA114" s="66"/>
      <c r="AB114" s="66"/>
    </row>
    <row r="115" spans="1:28">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row>
    <row r="116" spans="1:28">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row>
    <row r="117" spans="1:28">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c r="AA117" s="66"/>
      <c r="AB117" s="66"/>
    </row>
    <row r="118" spans="1:28">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c r="AA118" s="66"/>
      <c r="AB118" s="66"/>
    </row>
    <row r="119" spans="1:28">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c r="AA119" s="66"/>
      <c r="AB119" s="66"/>
    </row>
    <row r="120" spans="1:28">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c r="AA120" s="66"/>
      <c r="AB120" s="66"/>
    </row>
    <row r="121" spans="1:28">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c r="AA121" s="66"/>
      <c r="AB121" s="66"/>
    </row>
    <row r="122" spans="1:28">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c r="AA122" s="66"/>
      <c r="AB122" s="66"/>
    </row>
    <row r="123" spans="1:28">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c r="AA123" s="66"/>
      <c r="AB123" s="66"/>
    </row>
    <row r="124" spans="1:28">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c r="Z124" s="66"/>
      <c r="AA124" s="66"/>
      <c r="AB124" s="66"/>
    </row>
    <row r="125" spans="1:28">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c r="AA125" s="66"/>
      <c r="AB125" s="66"/>
    </row>
    <row r="126" spans="1:28">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row>
    <row r="127" spans="1:28">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c r="AA127" s="66"/>
      <c r="AB127" s="66"/>
    </row>
    <row r="128" spans="1:28">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c r="AA128" s="66"/>
      <c r="AB128" s="66"/>
    </row>
    <row r="129" spans="1:28">
      <c r="A129" s="66"/>
      <c r="B129" s="66"/>
      <c r="C129" s="66"/>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row>
    <row r="130" spans="1:28">
      <c r="A130" s="66"/>
      <c r="B130" s="66"/>
      <c r="C130" s="66"/>
      <c r="D130" s="66"/>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row>
    <row r="131" spans="1:28">
      <c r="A131" s="66"/>
      <c r="B131" s="66"/>
      <c r="C131" s="66"/>
      <c r="D131" s="66"/>
      <c r="E131" s="66"/>
      <c r="F131" s="66"/>
      <c r="G131" s="66"/>
      <c r="H131" s="66"/>
      <c r="I131" s="66"/>
      <c r="J131" s="66"/>
      <c r="K131" s="66"/>
      <c r="L131" s="66"/>
      <c r="M131" s="66"/>
      <c r="N131" s="66"/>
      <c r="O131" s="66"/>
      <c r="P131" s="66"/>
      <c r="Q131" s="66"/>
      <c r="R131" s="66"/>
      <c r="S131" s="66"/>
      <c r="T131" s="66"/>
      <c r="U131" s="66"/>
      <c r="V131" s="66"/>
      <c r="W131" s="66"/>
      <c r="X131" s="66"/>
      <c r="Y131" s="66"/>
      <c r="Z131" s="66"/>
      <c r="AA131" s="66"/>
      <c r="AB131" s="66"/>
    </row>
    <row r="132" spans="1:28">
      <c r="A132" s="66"/>
      <c r="B132" s="66"/>
      <c r="C132" s="66"/>
      <c r="D132" s="66"/>
      <c r="E132" s="66"/>
      <c r="F132" s="66"/>
      <c r="G132" s="66"/>
      <c r="H132" s="66"/>
      <c r="I132" s="66"/>
      <c r="J132" s="66"/>
      <c r="K132" s="66"/>
      <c r="L132" s="66"/>
      <c r="M132" s="66"/>
      <c r="N132" s="66"/>
      <c r="O132" s="66"/>
      <c r="P132" s="66"/>
      <c r="Q132" s="66"/>
      <c r="R132" s="66"/>
      <c r="S132" s="66"/>
      <c r="T132" s="66"/>
      <c r="U132" s="66"/>
      <c r="V132" s="66"/>
      <c r="W132" s="66"/>
      <c r="X132" s="66"/>
      <c r="Y132" s="66"/>
      <c r="Z132" s="66"/>
      <c r="AA132" s="66"/>
      <c r="AB132" s="66"/>
    </row>
    <row r="133" spans="1:28">
      <c r="A133" s="66"/>
      <c r="B133" s="66"/>
      <c r="C133" s="66"/>
      <c r="D133" s="66"/>
      <c r="E133" s="66"/>
      <c r="F133" s="66"/>
      <c r="G133" s="66"/>
      <c r="H133" s="66"/>
      <c r="I133" s="66"/>
      <c r="J133" s="66"/>
      <c r="K133" s="66"/>
      <c r="L133" s="66"/>
      <c r="M133" s="66"/>
      <c r="N133" s="66"/>
      <c r="O133" s="66"/>
      <c r="P133" s="66"/>
      <c r="Q133" s="66"/>
      <c r="R133" s="66"/>
      <c r="S133" s="66"/>
      <c r="T133" s="66"/>
      <c r="U133" s="66"/>
      <c r="V133" s="66"/>
      <c r="W133" s="66"/>
      <c r="X133" s="66"/>
      <c r="Y133" s="66"/>
      <c r="Z133" s="66"/>
      <c r="AA133" s="66"/>
      <c r="AB133" s="66"/>
    </row>
    <row r="134" spans="1:28">
      <c r="A134" s="66"/>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c r="Z134" s="66"/>
      <c r="AA134" s="66"/>
      <c r="AB134" s="66"/>
    </row>
    <row r="135" spans="1:28">
      <c r="A135" s="66"/>
      <c r="B135" s="66"/>
      <c r="C135" s="66"/>
      <c r="D135" s="66"/>
      <c r="E135" s="66"/>
      <c r="F135" s="66"/>
      <c r="G135" s="66"/>
      <c r="H135" s="66"/>
      <c r="I135" s="66"/>
      <c r="J135" s="66"/>
      <c r="K135" s="66"/>
      <c r="L135" s="66"/>
      <c r="M135" s="66"/>
      <c r="N135" s="66"/>
      <c r="O135" s="66"/>
      <c r="P135" s="66"/>
      <c r="Q135" s="66"/>
      <c r="R135" s="66"/>
      <c r="S135" s="66"/>
      <c r="T135" s="66"/>
      <c r="U135" s="66"/>
      <c r="V135" s="66"/>
      <c r="W135" s="66"/>
      <c r="X135" s="66"/>
      <c r="Y135" s="66"/>
      <c r="Z135" s="66"/>
      <c r="AA135" s="66"/>
      <c r="AB135" s="66"/>
    </row>
    <row r="136" spans="1:28">
      <c r="A136" s="66"/>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c r="Z136" s="66"/>
      <c r="AA136" s="66"/>
      <c r="AB136" s="66"/>
    </row>
    <row r="137" spans="1:28">
      <c r="A137" s="66"/>
      <c r="B137" s="66"/>
      <c r="C137" s="66"/>
      <c r="D137" s="66"/>
      <c r="E137" s="66"/>
      <c r="F137" s="66"/>
      <c r="G137" s="66"/>
      <c r="H137" s="66"/>
      <c r="I137" s="66"/>
      <c r="J137" s="66"/>
      <c r="K137" s="66"/>
      <c r="L137" s="66"/>
      <c r="M137" s="66"/>
      <c r="N137" s="66"/>
      <c r="O137" s="66"/>
      <c r="P137" s="66"/>
      <c r="Q137" s="66"/>
      <c r="R137" s="66"/>
      <c r="S137" s="66"/>
      <c r="T137" s="66"/>
      <c r="U137" s="66"/>
      <c r="V137" s="66"/>
      <c r="W137" s="66"/>
      <c r="X137" s="66"/>
      <c r="Y137" s="66"/>
      <c r="Z137" s="66"/>
      <c r="AA137" s="66"/>
      <c r="AB137" s="66"/>
    </row>
    <row r="138" spans="1:28">
      <c r="A138" s="66"/>
      <c r="B138" s="66"/>
      <c r="C138" s="66"/>
      <c r="D138" s="66"/>
      <c r="E138" s="66"/>
      <c r="F138" s="66"/>
      <c r="G138" s="66"/>
      <c r="H138" s="66"/>
      <c r="I138" s="66"/>
      <c r="J138" s="66"/>
      <c r="K138" s="66"/>
      <c r="L138" s="66"/>
      <c r="M138" s="66"/>
      <c r="N138" s="66"/>
      <c r="O138" s="66"/>
      <c r="P138" s="66"/>
      <c r="Q138" s="66"/>
      <c r="R138" s="66"/>
      <c r="S138" s="66"/>
      <c r="T138" s="66"/>
      <c r="U138" s="66"/>
      <c r="V138" s="66"/>
      <c r="W138" s="66"/>
      <c r="X138" s="66"/>
      <c r="Y138" s="66"/>
      <c r="Z138" s="66"/>
      <c r="AA138" s="66"/>
      <c r="AB138" s="66"/>
    </row>
    <row r="139" spans="1:28">
      <c r="A139" s="66"/>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c r="Z139" s="66"/>
      <c r="AA139" s="66"/>
      <c r="AB139" s="66"/>
    </row>
    <row r="140" spans="1:28">
      <c r="A140" s="66"/>
      <c r="B140" s="66"/>
      <c r="C140" s="66"/>
      <c r="D140" s="66"/>
      <c r="E140" s="66"/>
      <c r="F140" s="66"/>
      <c r="G140" s="66"/>
      <c r="H140" s="66"/>
      <c r="I140" s="66"/>
      <c r="J140" s="66"/>
      <c r="K140" s="66"/>
      <c r="L140" s="66"/>
      <c r="M140" s="66"/>
      <c r="N140" s="66"/>
      <c r="O140" s="66"/>
      <c r="P140" s="66"/>
      <c r="Q140" s="66"/>
      <c r="R140" s="66"/>
      <c r="S140" s="66"/>
      <c r="T140" s="66"/>
      <c r="U140" s="66"/>
      <c r="V140" s="66"/>
      <c r="W140" s="66"/>
      <c r="X140" s="66"/>
      <c r="Y140" s="66"/>
      <c r="Z140" s="66"/>
      <c r="AA140" s="66"/>
      <c r="AB140" s="66"/>
    </row>
    <row r="141" spans="1:28">
      <c r="A141" s="66"/>
      <c r="B141" s="66"/>
      <c r="C141" s="66"/>
      <c r="D141" s="66"/>
      <c r="E141" s="66"/>
      <c r="F141" s="66"/>
      <c r="G141" s="66"/>
      <c r="H141" s="66"/>
      <c r="I141" s="66"/>
      <c r="J141" s="66"/>
      <c r="K141" s="66"/>
      <c r="L141" s="66"/>
      <c r="M141" s="66"/>
      <c r="N141" s="66"/>
      <c r="O141" s="66"/>
      <c r="P141" s="66"/>
      <c r="Q141" s="66"/>
      <c r="R141" s="66"/>
      <c r="S141" s="66"/>
      <c r="T141" s="66"/>
      <c r="U141" s="66"/>
      <c r="V141" s="66"/>
      <c r="W141" s="66"/>
      <c r="X141" s="66"/>
      <c r="Y141" s="66"/>
      <c r="Z141" s="66"/>
      <c r="AA141" s="66"/>
      <c r="AB141" s="66"/>
    </row>
    <row r="142" spans="1:28">
      <c r="A142" s="66"/>
      <c r="B142" s="66"/>
      <c r="C142" s="66"/>
      <c r="D142" s="66"/>
      <c r="E142" s="66"/>
      <c r="F142" s="66"/>
      <c r="G142" s="66"/>
      <c r="H142" s="66"/>
      <c r="I142" s="66"/>
      <c r="J142" s="66"/>
      <c r="K142" s="66"/>
      <c r="L142" s="66"/>
      <c r="M142" s="66"/>
      <c r="N142" s="66"/>
      <c r="O142" s="66"/>
      <c r="P142" s="66"/>
      <c r="Q142" s="66"/>
      <c r="R142" s="66"/>
      <c r="S142" s="66"/>
      <c r="T142" s="66"/>
      <c r="U142" s="66"/>
      <c r="V142" s="66"/>
      <c r="W142" s="66"/>
      <c r="X142" s="66"/>
      <c r="Y142" s="66"/>
      <c r="Z142" s="66"/>
      <c r="AA142" s="66"/>
      <c r="AB142" s="66"/>
    </row>
    <row r="143" spans="1:28">
      <c r="A143" s="66"/>
      <c r="B143" s="66"/>
      <c r="C143" s="66"/>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row>
    <row r="144" spans="1:28">
      <c r="A144" s="66"/>
      <c r="B144" s="66"/>
      <c r="C144" s="66"/>
      <c r="D144" s="66"/>
      <c r="E144" s="66"/>
      <c r="F144" s="66"/>
      <c r="G144" s="66"/>
      <c r="H144" s="66"/>
      <c r="I144" s="66"/>
      <c r="J144" s="66"/>
      <c r="K144" s="66"/>
      <c r="L144" s="66"/>
      <c r="M144" s="66"/>
      <c r="N144" s="66"/>
      <c r="O144" s="66"/>
      <c r="P144" s="66"/>
      <c r="Q144" s="66"/>
      <c r="R144" s="66"/>
      <c r="S144" s="66"/>
      <c r="T144" s="66"/>
      <c r="U144" s="66"/>
      <c r="V144" s="66"/>
      <c r="W144" s="66"/>
      <c r="X144" s="66"/>
      <c r="Y144" s="66"/>
      <c r="Z144" s="66"/>
      <c r="AA144" s="66"/>
      <c r="AB144" s="66"/>
    </row>
    <row r="145" spans="1:28">
      <c r="A145" s="66"/>
      <c r="B145" s="66"/>
      <c r="C145" s="66"/>
      <c r="D145" s="66"/>
      <c r="E145" s="66"/>
      <c r="F145" s="66"/>
      <c r="G145" s="66"/>
      <c r="H145" s="66"/>
      <c r="I145" s="66"/>
      <c r="J145" s="66"/>
      <c r="K145" s="66"/>
      <c r="L145" s="66"/>
      <c r="M145" s="66"/>
      <c r="N145" s="66"/>
      <c r="O145" s="66"/>
      <c r="P145" s="66"/>
      <c r="Q145" s="66"/>
      <c r="R145" s="66"/>
      <c r="S145" s="66"/>
      <c r="T145" s="66"/>
      <c r="U145" s="66"/>
      <c r="V145" s="66"/>
      <c r="W145" s="66"/>
      <c r="X145" s="66"/>
      <c r="Y145" s="66"/>
      <c r="Z145" s="66"/>
      <c r="AA145" s="66"/>
      <c r="AB145" s="66"/>
    </row>
    <row r="146" spans="1:28">
      <c r="A146" s="66"/>
      <c r="B146" s="66"/>
      <c r="C146" s="66"/>
      <c r="D146" s="66"/>
      <c r="E146" s="66"/>
      <c r="F146" s="66"/>
      <c r="G146" s="66"/>
      <c r="H146" s="66"/>
      <c r="I146" s="66"/>
      <c r="J146" s="66"/>
      <c r="K146" s="66"/>
      <c r="L146" s="66"/>
      <c r="M146" s="66"/>
      <c r="N146" s="66"/>
      <c r="O146" s="66"/>
      <c r="P146" s="66"/>
      <c r="Q146" s="66"/>
      <c r="R146" s="66"/>
      <c r="S146" s="66"/>
      <c r="T146" s="66"/>
      <c r="U146" s="66"/>
      <c r="V146" s="66"/>
      <c r="W146" s="66"/>
      <c r="X146" s="66"/>
      <c r="Y146" s="66"/>
      <c r="Z146" s="66"/>
      <c r="AA146" s="66"/>
      <c r="AB146" s="66"/>
    </row>
    <row r="147" spans="1:28">
      <c r="A147" s="66"/>
      <c r="B147" s="66"/>
      <c r="C147" s="66"/>
      <c r="D147" s="66"/>
      <c r="E147" s="66"/>
      <c r="F147" s="66"/>
      <c r="G147" s="66"/>
      <c r="H147" s="66"/>
      <c r="I147" s="66"/>
      <c r="J147" s="66"/>
      <c r="K147" s="66"/>
      <c r="L147" s="66"/>
      <c r="M147" s="66"/>
      <c r="N147" s="66"/>
      <c r="O147" s="66"/>
      <c r="P147" s="66"/>
      <c r="Q147" s="66"/>
      <c r="R147" s="66"/>
      <c r="S147" s="66"/>
      <c r="T147" s="66"/>
      <c r="U147" s="66"/>
      <c r="V147" s="66"/>
      <c r="W147" s="66"/>
      <c r="X147" s="66"/>
      <c r="Y147" s="66"/>
      <c r="Z147" s="66"/>
      <c r="AA147" s="66"/>
      <c r="AB147" s="66"/>
    </row>
    <row r="148" spans="1:28">
      <c r="A148" s="66"/>
      <c r="B148" s="66"/>
      <c r="C148" s="66"/>
      <c r="D148" s="6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row>
    <row r="149" spans="1:28">
      <c r="A149" s="66"/>
      <c r="B149" s="66"/>
      <c r="C149" s="66"/>
      <c r="D149" s="66"/>
      <c r="E149" s="66"/>
      <c r="F149" s="66"/>
      <c r="G149" s="66"/>
      <c r="H149" s="66"/>
      <c r="I149" s="66"/>
      <c r="J149" s="66"/>
      <c r="K149" s="66"/>
      <c r="L149" s="66"/>
      <c r="M149" s="66"/>
      <c r="N149" s="66"/>
      <c r="O149" s="66"/>
      <c r="P149" s="66"/>
      <c r="Q149" s="66"/>
      <c r="R149" s="66"/>
      <c r="S149" s="66"/>
      <c r="T149" s="66"/>
      <c r="U149" s="66"/>
      <c r="V149" s="66"/>
      <c r="W149" s="66"/>
      <c r="X149" s="66"/>
      <c r="Y149" s="66"/>
      <c r="Z149" s="66"/>
      <c r="AA149" s="66"/>
      <c r="AB149" s="66"/>
    </row>
    <row r="150" spans="1:28">
      <c r="A150" s="66"/>
      <c r="B150" s="66"/>
      <c r="C150" s="66"/>
      <c r="D150" s="66"/>
      <c r="E150" s="66"/>
      <c r="F150" s="66"/>
      <c r="G150" s="66"/>
      <c r="H150" s="66"/>
      <c r="I150" s="66"/>
      <c r="J150" s="66"/>
      <c r="K150" s="66"/>
      <c r="L150" s="66"/>
      <c r="M150" s="66"/>
      <c r="N150" s="66"/>
      <c r="O150" s="66"/>
      <c r="P150" s="66"/>
      <c r="Q150" s="66"/>
      <c r="R150" s="66"/>
      <c r="S150" s="66"/>
      <c r="T150" s="66"/>
      <c r="U150" s="66"/>
      <c r="V150" s="66"/>
      <c r="W150" s="66"/>
      <c r="X150" s="66"/>
      <c r="Y150" s="66"/>
      <c r="Z150" s="66"/>
      <c r="AA150" s="66"/>
      <c r="AB150" s="66"/>
    </row>
    <row r="151" spans="1:28">
      <c r="A151" s="66"/>
      <c r="B151" s="66"/>
      <c r="C151" s="66"/>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row>
    <row r="152" spans="1:28">
      <c r="A152" s="66"/>
      <c r="B152" s="66"/>
      <c r="C152" s="66"/>
      <c r="D152" s="66"/>
      <c r="E152" s="66"/>
      <c r="F152" s="66"/>
      <c r="G152" s="66"/>
      <c r="H152" s="66"/>
      <c r="I152" s="66"/>
      <c r="J152" s="66"/>
      <c r="K152" s="66"/>
      <c r="L152" s="66"/>
      <c r="M152" s="66"/>
      <c r="N152" s="66"/>
      <c r="O152" s="66"/>
      <c r="P152" s="66"/>
      <c r="Q152" s="66"/>
      <c r="R152" s="66"/>
      <c r="S152" s="66"/>
      <c r="T152" s="66"/>
      <c r="U152" s="66"/>
      <c r="V152" s="66"/>
      <c r="W152" s="66"/>
      <c r="X152" s="66"/>
      <c r="Y152" s="66"/>
      <c r="Z152" s="66"/>
      <c r="AA152" s="66"/>
      <c r="AB152" s="66"/>
    </row>
    <row r="153" spans="1:28">
      <c r="A153" s="66"/>
      <c r="B153" s="66"/>
      <c r="C153" s="66"/>
      <c r="D153" s="66"/>
      <c r="E153" s="66"/>
      <c r="F153" s="66"/>
      <c r="G153" s="66"/>
      <c r="H153" s="66"/>
      <c r="I153" s="66"/>
      <c r="J153" s="66"/>
      <c r="K153" s="66"/>
      <c r="L153" s="66"/>
      <c r="M153" s="66"/>
      <c r="N153" s="66"/>
      <c r="O153" s="66"/>
      <c r="P153" s="66"/>
      <c r="Q153" s="66"/>
      <c r="R153" s="66"/>
      <c r="S153" s="66"/>
      <c r="T153" s="66"/>
      <c r="U153" s="66"/>
      <c r="V153" s="66"/>
      <c r="W153" s="66"/>
      <c r="X153" s="66"/>
      <c r="Y153" s="66"/>
      <c r="Z153" s="66"/>
      <c r="AA153" s="66"/>
      <c r="AB153" s="66"/>
    </row>
    <row r="154" spans="1:28">
      <c r="A154" s="66"/>
      <c r="B154" s="66"/>
      <c r="C154" s="66"/>
      <c r="D154" s="66"/>
      <c r="E154" s="66"/>
      <c r="F154" s="66"/>
      <c r="G154" s="66"/>
      <c r="H154" s="66"/>
      <c r="I154" s="66"/>
      <c r="J154" s="66"/>
      <c r="K154" s="66"/>
      <c r="L154" s="66"/>
      <c r="M154" s="66"/>
      <c r="N154" s="66"/>
      <c r="O154" s="66"/>
      <c r="P154" s="66"/>
      <c r="Q154" s="66"/>
      <c r="R154" s="66"/>
      <c r="S154" s="66"/>
      <c r="T154" s="66"/>
      <c r="U154" s="66"/>
      <c r="V154" s="66"/>
      <c r="W154" s="66"/>
      <c r="X154" s="66"/>
      <c r="Y154" s="66"/>
      <c r="Z154" s="66"/>
      <c r="AA154" s="66"/>
      <c r="AB154" s="66"/>
    </row>
    <row r="155" spans="1:28">
      <c r="A155" s="66"/>
      <c r="B155" s="66"/>
      <c r="C155" s="66"/>
      <c r="D155" s="66"/>
      <c r="E155" s="66"/>
      <c r="F155" s="66"/>
      <c r="G155" s="66"/>
      <c r="H155" s="66"/>
      <c r="I155" s="66"/>
      <c r="J155" s="66"/>
      <c r="K155" s="66"/>
      <c r="L155" s="66"/>
      <c r="M155" s="66"/>
      <c r="N155" s="66"/>
      <c r="O155" s="66"/>
      <c r="P155" s="66"/>
      <c r="Q155" s="66"/>
      <c r="R155" s="66"/>
      <c r="S155" s="66"/>
      <c r="T155" s="66"/>
      <c r="U155" s="66"/>
      <c r="V155" s="66"/>
      <c r="W155" s="66"/>
      <c r="X155" s="66"/>
      <c r="Y155" s="66"/>
      <c r="Z155" s="66"/>
      <c r="AA155" s="66"/>
      <c r="AB155" s="66"/>
    </row>
    <row r="156" spans="1:28">
      <c r="A156" s="66"/>
      <c r="B156" s="66"/>
      <c r="C156" s="66"/>
      <c r="D156" s="66"/>
      <c r="E156" s="66"/>
      <c r="F156" s="66"/>
      <c r="G156" s="66"/>
      <c r="H156" s="66"/>
      <c r="I156" s="66"/>
      <c r="J156" s="66"/>
      <c r="K156" s="66"/>
      <c r="L156" s="66"/>
      <c r="M156" s="66"/>
      <c r="N156" s="66"/>
      <c r="O156" s="66"/>
      <c r="P156" s="66"/>
      <c r="Q156" s="66"/>
      <c r="R156" s="66"/>
      <c r="S156" s="66"/>
      <c r="T156" s="66"/>
      <c r="U156" s="66"/>
      <c r="V156" s="66"/>
      <c r="W156" s="66"/>
      <c r="X156" s="66"/>
      <c r="Y156" s="66"/>
      <c r="Z156" s="66"/>
      <c r="AA156" s="66"/>
      <c r="AB156" s="66"/>
    </row>
    <row r="157" spans="1:28">
      <c r="A157" s="66"/>
      <c r="B157" s="66"/>
      <c r="C157" s="66"/>
      <c r="D157" s="66"/>
      <c r="E157" s="66"/>
      <c r="F157" s="66"/>
      <c r="G157" s="66"/>
      <c r="H157" s="66"/>
      <c r="I157" s="66"/>
      <c r="J157" s="66"/>
      <c r="K157" s="66"/>
      <c r="L157" s="66"/>
      <c r="M157" s="66"/>
      <c r="N157" s="66"/>
      <c r="O157" s="66"/>
      <c r="P157" s="66"/>
      <c r="Q157" s="66"/>
      <c r="R157" s="66"/>
      <c r="S157" s="66"/>
      <c r="T157" s="66"/>
      <c r="U157" s="66"/>
      <c r="V157" s="66"/>
      <c r="W157" s="66"/>
      <c r="X157" s="66"/>
      <c r="Y157" s="66"/>
      <c r="Z157" s="66"/>
      <c r="AA157" s="66"/>
      <c r="AB157" s="66"/>
    </row>
    <row r="158" spans="1:28">
      <c r="A158" s="66"/>
      <c r="B158" s="66"/>
      <c r="C158" s="66"/>
      <c r="D158" s="66"/>
      <c r="E158" s="66"/>
      <c r="F158" s="66"/>
      <c r="G158" s="66"/>
      <c r="H158" s="66"/>
      <c r="I158" s="66"/>
      <c r="J158" s="66"/>
      <c r="K158" s="66"/>
      <c r="L158" s="66"/>
      <c r="M158" s="66"/>
      <c r="N158" s="66"/>
      <c r="O158" s="66"/>
      <c r="P158" s="66"/>
      <c r="Q158" s="66"/>
      <c r="R158" s="66"/>
      <c r="S158" s="66"/>
      <c r="T158" s="66"/>
      <c r="U158" s="66"/>
      <c r="V158" s="66"/>
      <c r="W158" s="66"/>
      <c r="X158" s="66"/>
      <c r="Y158" s="66"/>
      <c r="Z158" s="66"/>
      <c r="AA158" s="66"/>
      <c r="AB158" s="66"/>
    </row>
    <row r="159" spans="1:28">
      <c r="A159" s="66"/>
      <c r="B159" s="66"/>
      <c r="C159" s="66"/>
      <c r="D159" s="66"/>
      <c r="E159" s="66"/>
      <c r="F159" s="66"/>
      <c r="G159" s="66"/>
      <c r="H159" s="66"/>
      <c r="I159" s="66"/>
      <c r="J159" s="66"/>
      <c r="K159" s="66"/>
      <c r="L159" s="66"/>
      <c r="M159" s="66"/>
      <c r="N159" s="66"/>
      <c r="O159" s="66"/>
      <c r="P159" s="66"/>
      <c r="Q159" s="66"/>
      <c r="R159" s="66"/>
      <c r="S159" s="66"/>
      <c r="T159" s="66"/>
      <c r="U159" s="66"/>
      <c r="V159" s="66"/>
      <c r="W159" s="66"/>
      <c r="X159" s="66"/>
      <c r="Y159" s="66"/>
      <c r="Z159" s="66"/>
      <c r="AA159" s="66"/>
      <c r="AB159" s="66"/>
    </row>
    <row r="160" spans="1:28">
      <c r="A160" s="66"/>
      <c r="B160" s="66"/>
      <c r="C160" s="66"/>
      <c r="D160" s="66"/>
      <c r="E160" s="66"/>
      <c r="F160" s="66"/>
      <c r="G160" s="66"/>
      <c r="H160" s="66"/>
      <c r="I160" s="66"/>
      <c r="J160" s="66"/>
      <c r="K160" s="66"/>
      <c r="L160" s="66"/>
      <c r="M160" s="66"/>
      <c r="N160" s="66"/>
      <c r="O160" s="66"/>
      <c r="P160" s="66"/>
      <c r="Q160" s="66"/>
      <c r="R160" s="66"/>
      <c r="S160" s="66"/>
      <c r="T160" s="66"/>
      <c r="U160" s="66"/>
      <c r="V160" s="66"/>
      <c r="W160" s="66"/>
      <c r="X160" s="66"/>
      <c r="Y160" s="66"/>
      <c r="Z160" s="66"/>
      <c r="AA160" s="66"/>
      <c r="AB160" s="66"/>
    </row>
    <row r="161" spans="1:28">
      <c r="A161" s="66"/>
      <c r="B161" s="66"/>
      <c r="C161" s="66"/>
      <c r="D161" s="66"/>
      <c r="E161" s="66"/>
      <c r="F161" s="66"/>
      <c r="G161" s="66"/>
      <c r="H161" s="66"/>
      <c r="I161" s="66"/>
      <c r="J161" s="66"/>
      <c r="K161" s="66"/>
      <c r="L161" s="66"/>
      <c r="M161" s="66"/>
      <c r="N161" s="66"/>
      <c r="O161" s="66"/>
      <c r="P161" s="66"/>
      <c r="Q161" s="66"/>
      <c r="R161" s="66"/>
      <c r="S161" s="66"/>
      <c r="T161" s="66"/>
      <c r="U161" s="66"/>
      <c r="V161" s="66"/>
      <c r="W161" s="66"/>
      <c r="X161" s="66"/>
      <c r="Y161" s="66"/>
      <c r="Z161" s="66"/>
      <c r="AA161" s="66"/>
      <c r="AB161" s="66"/>
    </row>
    <row r="162" spans="1:28">
      <c r="A162" s="66"/>
      <c r="B162" s="66"/>
      <c r="C162" s="66"/>
      <c r="D162" s="66"/>
      <c r="E162" s="66"/>
      <c r="F162" s="66"/>
      <c r="G162" s="66"/>
      <c r="H162" s="66"/>
      <c r="I162" s="66"/>
      <c r="J162" s="66"/>
      <c r="K162" s="66"/>
      <c r="L162" s="66"/>
      <c r="M162" s="66"/>
      <c r="N162" s="66"/>
      <c r="O162" s="66"/>
      <c r="P162" s="66"/>
      <c r="Q162" s="66"/>
      <c r="R162" s="66"/>
      <c r="S162" s="66"/>
      <c r="T162" s="66"/>
      <c r="U162" s="66"/>
      <c r="V162" s="66"/>
      <c r="W162" s="66"/>
      <c r="X162" s="66"/>
      <c r="Y162" s="66"/>
      <c r="Z162" s="66"/>
      <c r="AA162" s="66"/>
      <c r="AB162" s="66"/>
    </row>
    <row r="163" spans="1:28">
      <c r="A163" s="66"/>
      <c r="B163" s="66"/>
      <c r="C163" s="66"/>
      <c r="D163" s="66"/>
      <c r="E163" s="66"/>
      <c r="F163" s="66"/>
      <c r="G163" s="66"/>
      <c r="H163" s="66"/>
      <c r="I163" s="66"/>
      <c r="J163" s="66"/>
      <c r="K163" s="66"/>
      <c r="L163" s="66"/>
      <c r="M163" s="66"/>
      <c r="N163" s="66"/>
      <c r="O163" s="66"/>
      <c r="P163" s="66"/>
      <c r="Q163" s="66"/>
      <c r="R163" s="66"/>
      <c r="S163" s="66"/>
      <c r="T163" s="66"/>
      <c r="U163" s="66"/>
      <c r="V163" s="66"/>
      <c r="W163" s="66"/>
      <c r="X163" s="66"/>
      <c r="Y163" s="66"/>
      <c r="Z163" s="66"/>
      <c r="AA163" s="66"/>
      <c r="AB163" s="66"/>
    </row>
    <row r="164" spans="1:28">
      <c r="A164" s="66"/>
      <c r="B164" s="66"/>
      <c r="C164" s="66"/>
      <c r="D164" s="66"/>
      <c r="E164" s="66"/>
      <c r="F164" s="66"/>
      <c r="G164" s="66"/>
      <c r="H164" s="66"/>
      <c r="I164" s="66"/>
      <c r="J164" s="66"/>
      <c r="K164" s="66"/>
      <c r="L164" s="66"/>
      <c r="M164" s="66"/>
      <c r="N164" s="66"/>
      <c r="O164" s="66"/>
      <c r="P164" s="66"/>
      <c r="Q164" s="66"/>
      <c r="R164" s="66"/>
      <c r="S164" s="66"/>
      <c r="T164" s="66"/>
      <c r="U164" s="66"/>
      <c r="V164" s="66"/>
      <c r="W164" s="66"/>
      <c r="X164" s="66"/>
      <c r="Y164" s="66"/>
      <c r="Z164" s="66"/>
      <c r="AA164" s="66"/>
      <c r="AB164" s="66"/>
    </row>
    <row r="165" spans="1:28">
      <c r="A165" s="66"/>
      <c r="B165" s="66"/>
      <c r="C165" s="66"/>
      <c r="D165" s="66"/>
      <c r="E165" s="66"/>
      <c r="F165" s="66"/>
      <c r="G165" s="66"/>
      <c r="H165" s="66"/>
      <c r="I165" s="66"/>
      <c r="J165" s="66"/>
      <c r="K165" s="66"/>
      <c r="L165" s="66"/>
      <c r="M165" s="66"/>
      <c r="N165" s="66"/>
      <c r="O165" s="66"/>
      <c r="P165" s="66"/>
      <c r="Q165" s="66"/>
      <c r="R165" s="66"/>
      <c r="S165" s="66"/>
      <c r="T165" s="66"/>
      <c r="U165" s="66"/>
      <c r="V165" s="66"/>
      <c r="W165" s="66"/>
      <c r="X165" s="66"/>
      <c r="Y165" s="66"/>
      <c r="Z165" s="66"/>
      <c r="AA165" s="66"/>
      <c r="AB165" s="66"/>
    </row>
    <row r="166" spans="1:28">
      <c r="A166" s="66"/>
      <c r="B166" s="66"/>
      <c r="C166" s="66"/>
      <c r="D166" s="66"/>
      <c r="E166" s="66"/>
      <c r="F166" s="66"/>
      <c r="G166" s="66"/>
      <c r="H166" s="66"/>
      <c r="I166" s="66"/>
      <c r="J166" s="66"/>
      <c r="K166" s="66"/>
      <c r="L166" s="66"/>
      <c r="M166" s="66"/>
      <c r="N166" s="66"/>
      <c r="O166" s="66"/>
      <c r="P166" s="66"/>
      <c r="Q166" s="66"/>
      <c r="R166" s="66"/>
      <c r="S166" s="66"/>
      <c r="T166" s="66"/>
      <c r="U166" s="66"/>
      <c r="V166" s="66"/>
      <c r="W166" s="66"/>
      <c r="X166" s="66"/>
      <c r="Y166" s="66"/>
      <c r="Z166" s="66"/>
      <c r="AA166" s="66"/>
      <c r="AB166" s="66"/>
    </row>
    <row r="167" spans="1:28">
      <c r="A167" s="66"/>
      <c r="B167" s="66"/>
      <c r="C167" s="66"/>
      <c r="D167" s="66"/>
      <c r="E167" s="66"/>
      <c r="F167" s="66"/>
      <c r="G167" s="66"/>
      <c r="H167" s="66"/>
      <c r="I167" s="66"/>
      <c r="J167" s="66"/>
      <c r="K167" s="66"/>
      <c r="L167" s="66"/>
      <c r="M167" s="66"/>
      <c r="N167" s="66"/>
      <c r="O167" s="66"/>
      <c r="P167" s="66"/>
      <c r="Q167" s="66"/>
      <c r="R167" s="66"/>
      <c r="S167" s="66"/>
      <c r="T167" s="66"/>
      <c r="U167" s="66"/>
      <c r="V167" s="66"/>
      <c r="W167" s="66"/>
      <c r="X167" s="66"/>
      <c r="Y167" s="66"/>
      <c r="Z167" s="66"/>
      <c r="AA167" s="66"/>
      <c r="AB167" s="66"/>
    </row>
    <row r="168" spans="1:28">
      <c r="A168" s="66"/>
      <c r="B168" s="66"/>
      <c r="C168" s="66"/>
      <c r="D168" s="66"/>
      <c r="E168" s="66"/>
      <c r="F168" s="66"/>
      <c r="G168" s="66"/>
      <c r="H168" s="66"/>
      <c r="I168" s="66"/>
      <c r="J168" s="66"/>
      <c r="K168" s="66"/>
      <c r="L168" s="66"/>
      <c r="M168" s="66"/>
      <c r="N168" s="66"/>
      <c r="O168" s="66"/>
      <c r="P168" s="66"/>
      <c r="Q168" s="66"/>
      <c r="R168" s="66"/>
      <c r="S168" s="66"/>
      <c r="T168" s="66"/>
      <c r="U168" s="66"/>
      <c r="V168" s="66"/>
      <c r="W168" s="66"/>
      <c r="X168" s="66"/>
      <c r="Y168" s="66"/>
      <c r="Z168" s="66"/>
      <c r="AA168" s="66"/>
      <c r="AB168" s="66"/>
    </row>
    <row r="169" spans="1:28">
      <c r="A169" s="66"/>
      <c r="B169" s="66"/>
      <c r="C169" s="66"/>
      <c r="D169" s="66"/>
      <c r="E169" s="66"/>
      <c r="F169" s="66"/>
      <c r="G169" s="66"/>
      <c r="H169" s="66"/>
      <c r="I169" s="66"/>
      <c r="J169" s="66"/>
      <c r="K169" s="66"/>
      <c r="L169" s="66"/>
      <c r="M169" s="66"/>
      <c r="N169" s="66"/>
      <c r="O169" s="66"/>
      <c r="P169" s="66"/>
      <c r="Q169" s="66"/>
      <c r="R169" s="66"/>
      <c r="S169" s="66"/>
      <c r="T169" s="66"/>
      <c r="U169" s="66"/>
      <c r="V169" s="66"/>
      <c r="W169" s="66"/>
      <c r="X169" s="66"/>
      <c r="Y169" s="66"/>
      <c r="Z169" s="66"/>
      <c r="AA169" s="66"/>
      <c r="AB169" s="66"/>
    </row>
    <row r="170" spans="1:28">
      <c r="A170" s="66"/>
      <c r="B170" s="66"/>
      <c r="C170" s="66"/>
      <c r="D170" s="66"/>
      <c r="E170" s="66"/>
      <c r="F170" s="66"/>
      <c r="G170" s="66"/>
      <c r="H170" s="66"/>
      <c r="I170" s="66"/>
      <c r="J170" s="66"/>
      <c r="K170" s="66"/>
      <c r="L170" s="66"/>
      <c r="M170" s="66"/>
      <c r="N170" s="66"/>
      <c r="O170" s="66"/>
      <c r="P170" s="66"/>
      <c r="Q170" s="66"/>
      <c r="R170" s="66"/>
      <c r="S170" s="66"/>
      <c r="T170" s="66"/>
      <c r="U170" s="66"/>
      <c r="V170" s="66"/>
      <c r="W170" s="66"/>
      <c r="X170" s="66"/>
      <c r="Y170" s="66"/>
      <c r="Z170" s="66"/>
      <c r="AA170" s="66"/>
      <c r="AB170" s="66"/>
    </row>
    <row r="171" spans="1:28">
      <c r="A171" s="66"/>
      <c r="B171" s="66"/>
      <c r="C171" s="66"/>
      <c r="D171" s="66"/>
      <c r="E171" s="66"/>
      <c r="F171" s="66"/>
      <c r="G171" s="66"/>
      <c r="H171" s="66"/>
      <c r="I171" s="66"/>
      <c r="J171" s="66"/>
      <c r="K171" s="66"/>
      <c r="L171" s="66"/>
      <c r="M171" s="66"/>
      <c r="N171" s="66"/>
      <c r="O171" s="66"/>
      <c r="P171" s="66"/>
      <c r="Q171" s="66"/>
      <c r="R171" s="66"/>
      <c r="S171" s="66"/>
      <c r="T171" s="66"/>
      <c r="U171" s="66"/>
      <c r="V171" s="66"/>
      <c r="W171" s="66"/>
      <c r="X171" s="66"/>
      <c r="Y171" s="66"/>
      <c r="Z171" s="66"/>
      <c r="AA171" s="66"/>
      <c r="AB171" s="66"/>
    </row>
    <row r="172" spans="1:28">
      <c r="A172" s="66"/>
      <c r="B172" s="66"/>
      <c r="C172" s="66"/>
      <c r="D172" s="66"/>
      <c r="E172" s="66"/>
      <c r="F172" s="66"/>
      <c r="G172" s="66"/>
      <c r="H172" s="66"/>
      <c r="I172" s="66"/>
      <c r="J172" s="66"/>
      <c r="K172" s="66"/>
      <c r="L172" s="66"/>
      <c r="M172" s="66"/>
      <c r="N172" s="66"/>
      <c r="O172" s="66"/>
      <c r="P172" s="66"/>
      <c r="Q172" s="66"/>
      <c r="R172" s="66"/>
      <c r="S172" s="66"/>
      <c r="T172" s="66"/>
      <c r="U172" s="66"/>
      <c r="V172" s="66"/>
      <c r="W172" s="66"/>
      <c r="X172" s="66"/>
      <c r="Y172" s="66"/>
      <c r="Z172" s="66"/>
      <c r="AA172" s="66"/>
      <c r="AB172" s="66"/>
    </row>
    <row r="173" spans="1:28">
      <c r="A173" s="66"/>
      <c r="B173" s="66"/>
      <c r="C173" s="66"/>
      <c r="D173" s="66"/>
      <c r="E173" s="66"/>
      <c r="F173" s="66"/>
      <c r="G173" s="66"/>
      <c r="H173" s="66"/>
      <c r="I173" s="66"/>
      <c r="J173" s="66"/>
      <c r="K173" s="66"/>
      <c r="L173" s="66"/>
      <c r="M173" s="66"/>
      <c r="N173" s="66"/>
      <c r="O173" s="66"/>
      <c r="P173" s="66"/>
      <c r="Q173" s="66"/>
      <c r="R173" s="66"/>
      <c r="S173" s="66"/>
      <c r="T173" s="66"/>
      <c r="U173" s="66"/>
      <c r="V173" s="66"/>
      <c r="W173" s="66"/>
      <c r="X173" s="66"/>
      <c r="Y173" s="66"/>
      <c r="Z173" s="66"/>
      <c r="AA173" s="66"/>
      <c r="AB173" s="66"/>
    </row>
    <row r="174" spans="1:28">
      <c r="A174" s="66"/>
      <c r="B174" s="66"/>
      <c r="C174" s="66"/>
      <c r="D174" s="66"/>
      <c r="E174" s="66"/>
      <c r="F174" s="66"/>
      <c r="G174" s="66"/>
      <c r="H174" s="66"/>
      <c r="I174" s="66"/>
      <c r="J174" s="66"/>
      <c r="K174" s="66"/>
      <c r="L174" s="66"/>
      <c r="M174" s="66"/>
      <c r="N174" s="66"/>
      <c r="O174" s="66"/>
      <c r="P174" s="66"/>
      <c r="Q174" s="66"/>
      <c r="R174" s="66"/>
      <c r="S174" s="66"/>
      <c r="T174" s="66"/>
      <c r="U174" s="66"/>
      <c r="V174" s="66"/>
      <c r="W174" s="66"/>
      <c r="X174" s="66"/>
      <c r="Y174" s="66"/>
      <c r="Z174" s="66"/>
      <c r="AA174" s="66"/>
      <c r="AB174" s="66"/>
    </row>
    <row r="175" spans="1:28">
      <c r="A175" s="66"/>
      <c r="B175" s="66"/>
      <c r="C175" s="66"/>
      <c r="D175" s="66"/>
      <c r="E175" s="66"/>
      <c r="F175" s="66"/>
      <c r="G175" s="66"/>
      <c r="H175" s="66"/>
      <c r="I175" s="66"/>
      <c r="J175" s="66"/>
      <c r="K175" s="66"/>
      <c r="L175" s="66"/>
      <c r="M175" s="66"/>
      <c r="N175" s="66"/>
      <c r="O175" s="66"/>
      <c r="P175" s="66"/>
      <c r="Q175" s="66"/>
      <c r="R175" s="66"/>
      <c r="S175" s="66"/>
      <c r="T175" s="66"/>
      <c r="U175" s="66"/>
      <c r="V175" s="66"/>
      <c r="W175" s="66"/>
      <c r="X175" s="66"/>
      <c r="Y175" s="66"/>
      <c r="Z175" s="66"/>
      <c r="AA175" s="66"/>
      <c r="AB175" s="66"/>
    </row>
    <row r="176" spans="1:28">
      <c r="A176" s="66"/>
      <c r="B176" s="66"/>
      <c r="C176" s="66"/>
      <c r="D176" s="66"/>
      <c r="E176" s="66"/>
      <c r="F176" s="66"/>
      <c r="G176" s="66"/>
      <c r="H176" s="66"/>
      <c r="I176" s="66"/>
      <c r="J176" s="66"/>
      <c r="K176" s="66"/>
      <c r="L176" s="66"/>
      <c r="M176" s="66"/>
      <c r="N176" s="66"/>
      <c r="O176" s="66"/>
      <c r="P176" s="66"/>
      <c r="Q176" s="66"/>
      <c r="R176" s="66"/>
      <c r="S176" s="66"/>
      <c r="T176" s="66"/>
      <c r="U176" s="66"/>
      <c r="V176" s="66"/>
      <c r="W176" s="66"/>
      <c r="X176" s="66"/>
      <c r="Y176" s="66"/>
      <c r="Z176" s="66"/>
      <c r="AA176" s="66"/>
      <c r="AB176" s="66"/>
    </row>
    <row r="177" spans="1:28">
      <c r="A177" s="66"/>
      <c r="B177" s="66"/>
      <c r="C177" s="66"/>
      <c r="D177" s="66"/>
      <c r="E177" s="66"/>
      <c r="F177" s="66"/>
      <c r="G177" s="66"/>
      <c r="H177" s="66"/>
      <c r="I177" s="66"/>
      <c r="J177" s="66"/>
      <c r="K177" s="66"/>
      <c r="L177" s="66"/>
      <c r="M177" s="66"/>
      <c r="N177" s="66"/>
      <c r="O177" s="66"/>
      <c r="P177" s="66"/>
      <c r="Q177" s="66"/>
      <c r="R177" s="66"/>
      <c r="S177" s="66"/>
      <c r="T177" s="66"/>
      <c r="U177" s="66"/>
      <c r="V177" s="66"/>
      <c r="W177" s="66"/>
      <c r="X177" s="66"/>
      <c r="Y177" s="66"/>
      <c r="Z177" s="66"/>
      <c r="AA177" s="66"/>
      <c r="AB177" s="66"/>
    </row>
    <row r="178" spans="1:28">
      <c r="A178" s="66"/>
      <c r="B178" s="66"/>
      <c r="C178" s="66"/>
      <c r="D178" s="66"/>
      <c r="E178" s="66"/>
      <c r="F178" s="66"/>
      <c r="G178" s="66"/>
      <c r="H178" s="66"/>
      <c r="I178" s="66"/>
      <c r="J178" s="66"/>
      <c r="K178" s="66"/>
      <c r="L178" s="66"/>
      <c r="M178" s="66"/>
      <c r="N178" s="66"/>
      <c r="O178" s="66"/>
      <c r="P178" s="66"/>
      <c r="Q178" s="66"/>
      <c r="R178" s="66"/>
      <c r="S178" s="66"/>
      <c r="T178" s="66"/>
      <c r="U178" s="66"/>
      <c r="V178" s="66"/>
      <c r="W178" s="66"/>
      <c r="X178" s="66"/>
      <c r="Y178" s="66"/>
      <c r="Z178" s="66"/>
      <c r="AA178" s="66"/>
      <c r="AB178" s="66"/>
    </row>
    <row r="179" spans="1:28">
      <c r="A179" s="66"/>
      <c r="B179" s="66"/>
      <c r="C179" s="66"/>
      <c r="D179" s="66"/>
      <c r="E179" s="66"/>
      <c r="F179" s="66"/>
      <c r="G179" s="66"/>
      <c r="H179" s="66"/>
      <c r="I179" s="66"/>
      <c r="J179" s="66"/>
      <c r="K179" s="66"/>
      <c r="L179" s="66"/>
      <c r="M179" s="66"/>
      <c r="N179" s="66"/>
      <c r="O179" s="66"/>
      <c r="P179" s="66"/>
      <c r="Q179" s="66"/>
      <c r="R179" s="66"/>
      <c r="S179" s="66"/>
      <c r="T179" s="66"/>
      <c r="U179" s="66"/>
      <c r="V179" s="66"/>
      <c r="W179" s="66"/>
      <c r="X179" s="66"/>
      <c r="Y179" s="66"/>
      <c r="Z179" s="66"/>
      <c r="AA179" s="66"/>
      <c r="AB179" s="66"/>
    </row>
    <row r="180" spans="1:28">
      <c r="A180" s="66"/>
      <c r="B180" s="66"/>
      <c r="C180" s="66"/>
      <c r="D180" s="66"/>
      <c r="E180" s="66"/>
      <c r="F180" s="66"/>
      <c r="G180" s="66"/>
      <c r="H180" s="66"/>
      <c r="I180" s="66"/>
      <c r="J180" s="66"/>
      <c r="K180" s="66"/>
      <c r="L180" s="66"/>
      <c r="M180" s="66"/>
      <c r="N180" s="66"/>
      <c r="O180" s="66"/>
      <c r="P180" s="66"/>
      <c r="Q180" s="66"/>
      <c r="R180" s="66"/>
      <c r="S180" s="66"/>
      <c r="T180" s="66"/>
      <c r="U180" s="66"/>
      <c r="V180" s="66"/>
      <c r="W180" s="66"/>
      <c r="X180" s="66"/>
      <c r="Y180" s="66"/>
      <c r="Z180" s="66"/>
      <c r="AA180" s="66"/>
      <c r="AB180" s="66"/>
    </row>
    <row r="181" spans="1:28">
      <c r="A181" s="66"/>
      <c r="B181" s="66"/>
      <c r="C181" s="66"/>
      <c r="D181" s="66"/>
      <c r="E181" s="66"/>
      <c r="F181" s="66"/>
      <c r="G181" s="66"/>
      <c r="H181" s="66"/>
      <c r="I181" s="66"/>
      <c r="J181" s="66"/>
      <c r="K181" s="66"/>
      <c r="L181" s="66"/>
      <c r="M181" s="66"/>
      <c r="N181" s="66"/>
      <c r="O181" s="66"/>
      <c r="P181" s="66"/>
      <c r="Q181" s="66"/>
      <c r="R181" s="66"/>
      <c r="S181" s="66"/>
      <c r="T181" s="66"/>
      <c r="U181" s="66"/>
      <c r="V181" s="66"/>
      <c r="W181" s="66"/>
      <c r="X181" s="66"/>
      <c r="Y181" s="66"/>
      <c r="Z181" s="66"/>
      <c r="AA181" s="66"/>
      <c r="AB181" s="66"/>
    </row>
    <row r="182" spans="1:28">
      <c r="A182" s="66"/>
      <c r="B182" s="66"/>
      <c r="C182" s="66"/>
      <c r="D182" s="66"/>
      <c r="E182" s="66"/>
      <c r="F182" s="66"/>
      <c r="G182" s="66"/>
      <c r="H182" s="66"/>
      <c r="I182" s="66"/>
      <c r="J182" s="66"/>
      <c r="K182" s="66"/>
      <c r="L182" s="66"/>
      <c r="M182" s="66"/>
      <c r="N182" s="66"/>
      <c r="O182" s="66"/>
      <c r="P182" s="66"/>
      <c r="Q182" s="66"/>
      <c r="R182" s="66"/>
      <c r="S182" s="66"/>
      <c r="T182" s="66"/>
      <c r="U182" s="66"/>
      <c r="V182" s="66"/>
      <c r="W182" s="66"/>
      <c r="X182" s="66"/>
      <c r="Y182" s="66"/>
      <c r="Z182" s="66"/>
      <c r="AA182" s="66"/>
      <c r="AB182" s="66"/>
    </row>
    <row r="183" spans="1:28">
      <c r="A183" s="66"/>
      <c r="B183" s="66"/>
      <c r="C183" s="66"/>
      <c r="D183" s="66"/>
      <c r="E183" s="66"/>
      <c r="F183" s="66"/>
      <c r="G183" s="66"/>
      <c r="H183" s="66"/>
      <c r="I183" s="66"/>
      <c r="J183" s="66"/>
      <c r="K183" s="66"/>
      <c r="L183" s="66"/>
      <c r="M183" s="66"/>
      <c r="N183" s="66"/>
      <c r="O183" s="66"/>
      <c r="P183" s="66"/>
      <c r="Q183" s="66"/>
      <c r="R183" s="66"/>
      <c r="S183" s="66"/>
      <c r="T183" s="66"/>
      <c r="U183" s="66"/>
      <c r="V183" s="66"/>
      <c r="W183" s="66"/>
      <c r="X183" s="66"/>
      <c r="Y183" s="66"/>
      <c r="Z183" s="66"/>
      <c r="AA183" s="66"/>
      <c r="AB183" s="66"/>
    </row>
    <row r="184" spans="1:28">
      <c r="A184" s="66"/>
      <c r="B184" s="66"/>
      <c r="C184" s="66"/>
      <c r="D184" s="66"/>
      <c r="E184" s="66"/>
      <c r="F184" s="66"/>
      <c r="G184" s="66"/>
      <c r="H184" s="66"/>
      <c r="I184" s="66"/>
      <c r="J184" s="66"/>
      <c r="K184" s="66"/>
      <c r="L184" s="66"/>
      <c r="M184" s="66"/>
      <c r="N184" s="66"/>
      <c r="O184" s="66"/>
      <c r="P184" s="66"/>
      <c r="Q184" s="66"/>
      <c r="R184" s="66"/>
      <c r="S184" s="66"/>
      <c r="T184" s="66"/>
      <c r="U184" s="66"/>
      <c r="V184" s="66"/>
      <c r="W184" s="66"/>
      <c r="X184" s="66"/>
      <c r="Y184" s="66"/>
      <c r="Z184" s="66"/>
      <c r="AA184" s="66"/>
      <c r="AB184" s="66"/>
    </row>
    <row r="185" spans="1:28">
      <c r="A185" s="66"/>
      <c r="B185" s="66"/>
      <c r="C185" s="66"/>
      <c r="D185" s="66"/>
      <c r="E185" s="66"/>
      <c r="F185" s="66"/>
      <c r="G185" s="66"/>
      <c r="H185" s="66"/>
      <c r="I185" s="66"/>
      <c r="J185" s="66"/>
      <c r="K185" s="66"/>
      <c r="L185" s="66"/>
      <c r="M185" s="66"/>
      <c r="N185" s="66"/>
      <c r="O185" s="66"/>
      <c r="P185" s="66"/>
      <c r="Q185" s="66"/>
      <c r="R185" s="66"/>
      <c r="S185" s="66"/>
      <c r="T185" s="66"/>
      <c r="U185" s="66"/>
      <c r="V185" s="66"/>
      <c r="W185" s="66"/>
      <c r="X185" s="66"/>
      <c r="Y185" s="66"/>
      <c r="Z185" s="66"/>
      <c r="AA185" s="66"/>
      <c r="AB185" s="66"/>
    </row>
    <row r="186" spans="1:28">
      <c r="A186" s="66"/>
      <c r="B186" s="66"/>
      <c r="C186" s="66"/>
      <c r="D186" s="66"/>
      <c r="E186" s="66"/>
      <c r="F186" s="66"/>
      <c r="G186" s="66"/>
      <c r="H186" s="66"/>
      <c r="I186" s="66"/>
      <c r="J186" s="66"/>
      <c r="K186" s="66"/>
      <c r="L186" s="66"/>
      <c r="M186" s="66"/>
      <c r="N186" s="66"/>
      <c r="O186" s="66"/>
      <c r="P186" s="66"/>
      <c r="Q186" s="66"/>
      <c r="R186" s="66"/>
      <c r="S186" s="66"/>
      <c r="T186" s="66"/>
      <c r="U186" s="66"/>
      <c r="V186" s="66"/>
      <c r="W186" s="66"/>
      <c r="X186" s="66"/>
      <c r="Y186" s="66"/>
      <c r="Z186" s="66"/>
      <c r="AA186" s="66"/>
      <c r="AB186" s="66"/>
    </row>
    <row r="187" spans="1:28">
      <c r="A187" s="66"/>
      <c r="B187" s="66"/>
      <c r="C187" s="66"/>
      <c r="D187" s="66"/>
      <c r="E187" s="66"/>
      <c r="F187" s="66"/>
      <c r="G187" s="66"/>
      <c r="H187" s="66"/>
      <c r="I187" s="66"/>
      <c r="J187" s="66"/>
      <c r="K187" s="66"/>
      <c r="L187" s="66"/>
      <c r="M187" s="66"/>
      <c r="N187" s="66"/>
      <c r="O187" s="66"/>
      <c r="P187" s="66"/>
      <c r="Q187" s="66"/>
      <c r="R187" s="66"/>
      <c r="S187" s="66"/>
      <c r="T187" s="66"/>
      <c r="U187" s="66"/>
      <c r="V187" s="66"/>
      <c r="W187" s="66"/>
      <c r="X187" s="66"/>
      <c r="Y187" s="66"/>
      <c r="Z187" s="66"/>
      <c r="AA187" s="66"/>
      <c r="AB187" s="66"/>
    </row>
    <row r="188" spans="1:28">
      <c r="A188" s="66"/>
      <c r="B188" s="66"/>
      <c r="C188" s="66"/>
      <c r="D188" s="66"/>
      <c r="E188" s="66"/>
      <c r="F188" s="66"/>
      <c r="G188" s="66"/>
      <c r="H188" s="66"/>
      <c r="I188" s="66"/>
      <c r="J188" s="66"/>
      <c r="K188" s="66"/>
      <c r="L188" s="66"/>
      <c r="M188" s="66"/>
      <c r="N188" s="66"/>
      <c r="O188" s="66"/>
      <c r="P188" s="66"/>
      <c r="Q188" s="66"/>
      <c r="R188" s="66"/>
      <c r="S188" s="66"/>
      <c r="T188" s="66"/>
      <c r="U188" s="66"/>
      <c r="V188" s="66"/>
      <c r="W188" s="66"/>
      <c r="X188" s="66"/>
      <c r="Y188" s="66"/>
      <c r="Z188" s="66"/>
      <c r="AA188" s="66"/>
      <c r="AB188" s="66"/>
    </row>
    <row r="189" spans="1:28">
      <c r="A189" s="66"/>
      <c r="B189" s="66"/>
      <c r="C189" s="66"/>
      <c r="D189" s="66"/>
      <c r="E189" s="66"/>
      <c r="F189" s="66"/>
      <c r="G189" s="66"/>
      <c r="H189" s="66"/>
      <c r="I189" s="66"/>
      <c r="J189" s="66"/>
      <c r="K189" s="66"/>
      <c r="L189" s="66"/>
      <c r="M189" s="66"/>
      <c r="N189" s="66"/>
      <c r="O189" s="66"/>
      <c r="P189" s="66"/>
      <c r="Q189" s="66"/>
      <c r="R189" s="66"/>
      <c r="S189" s="66"/>
      <c r="T189" s="66"/>
      <c r="U189" s="66"/>
      <c r="V189" s="66"/>
      <c r="W189" s="66"/>
      <c r="X189" s="66"/>
      <c r="Y189" s="66"/>
      <c r="Z189" s="66"/>
      <c r="AA189" s="66"/>
      <c r="AB189" s="66"/>
    </row>
    <row r="190" spans="1:28">
      <c r="A190" s="66"/>
      <c r="B190" s="66"/>
      <c r="C190" s="66"/>
      <c r="D190" s="66"/>
      <c r="E190" s="66"/>
      <c r="F190" s="66"/>
      <c r="G190" s="66"/>
      <c r="H190" s="66"/>
      <c r="I190" s="66"/>
      <c r="J190" s="66"/>
      <c r="K190" s="66"/>
      <c r="L190" s="66"/>
      <c r="M190" s="66"/>
      <c r="N190" s="66"/>
      <c r="O190" s="66"/>
      <c r="P190" s="66"/>
      <c r="Q190" s="66"/>
      <c r="R190" s="66"/>
      <c r="S190" s="66"/>
      <c r="T190" s="66"/>
      <c r="U190" s="66"/>
      <c r="V190" s="66"/>
      <c r="W190" s="66"/>
      <c r="X190" s="66"/>
      <c r="Y190" s="66"/>
      <c r="Z190" s="66"/>
      <c r="AA190" s="66"/>
      <c r="AB190" s="66"/>
    </row>
    <row r="191" spans="1:28">
      <c r="A191" s="66"/>
      <c r="B191" s="66"/>
      <c r="C191" s="66"/>
      <c r="D191" s="66"/>
      <c r="E191" s="66"/>
      <c r="F191" s="66"/>
      <c r="G191" s="66"/>
      <c r="H191" s="66"/>
      <c r="I191" s="66"/>
      <c r="J191" s="66"/>
      <c r="K191" s="66"/>
      <c r="L191" s="66"/>
      <c r="M191" s="66"/>
      <c r="N191" s="66"/>
      <c r="O191" s="66"/>
      <c r="P191" s="66"/>
      <c r="Q191" s="66"/>
      <c r="R191" s="66"/>
      <c r="S191" s="66"/>
      <c r="T191" s="66"/>
      <c r="U191" s="66"/>
      <c r="V191" s="66"/>
      <c r="W191" s="66"/>
      <c r="X191" s="66"/>
      <c r="Y191" s="66"/>
      <c r="Z191" s="66"/>
      <c r="AA191" s="66"/>
      <c r="AB191" s="66"/>
    </row>
    <row r="192" spans="1:28">
      <c r="A192" s="66"/>
      <c r="B192" s="66"/>
      <c r="C192" s="66"/>
      <c r="D192" s="66"/>
      <c r="E192" s="66"/>
      <c r="F192" s="66"/>
      <c r="G192" s="66"/>
      <c r="H192" s="66"/>
      <c r="I192" s="66"/>
      <c r="J192" s="66"/>
      <c r="K192" s="66"/>
      <c r="L192" s="66"/>
      <c r="M192" s="66"/>
      <c r="N192" s="66"/>
      <c r="O192" s="66"/>
      <c r="P192" s="66"/>
      <c r="Q192" s="66"/>
      <c r="R192" s="66"/>
      <c r="S192" s="66"/>
      <c r="T192" s="66"/>
      <c r="U192" s="66"/>
      <c r="V192" s="66"/>
      <c r="W192" s="66"/>
      <c r="X192" s="66"/>
      <c r="Y192" s="66"/>
      <c r="Z192" s="66"/>
      <c r="AA192" s="66"/>
      <c r="AB192" s="66"/>
    </row>
    <row r="193" spans="1:28">
      <c r="A193" s="66"/>
      <c r="B193" s="66"/>
      <c r="C193" s="66"/>
      <c r="D193" s="66"/>
      <c r="E193" s="66"/>
      <c r="F193" s="66"/>
      <c r="G193" s="66"/>
      <c r="H193" s="66"/>
      <c r="I193" s="66"/>
      <c r="J193" s="66"/>
      <c r="K193" s="66"/>
      <c r="L193" s="66"/>
      <c r="M193" s="66"/>
      <c r="N193" s="66"/>
      <c r="O193" s="66"/>
      <c r="P193" s="66"/>
      <c r="Q193" s="66"/>
      <c r="R193" s="66"/>
      <c r="S193" s="66"/>
      <c r="T193" s="66"/>
      <c r="U193" s="66"/>
      <c r="V193" s="66"/>
      <c r="W193" s="66"/>
      <c r="X193" s="66"/>
      <c r="Y193" s="66"/>
      <c r="Z193" s="66"/>
      <c r="AA193" s="66"/>
      <c r="AB193" s="66"/>
    </row>
    <row r="194" spans="1:28">
      <c r="A194" s="66"/>
      <c r="B194" s="66"/>
      <c r="C194" s="66"/>
      <c r="D194" s="66"/>
      <c r="E194" s="66"/>
      <c r="F194" s="66"/>
      <c r="G194" s="66"/>
      <c r="H194" s="66"/>
      <c r="I194" s="66"/>
      <c r="J194" s="66"/>
      <c r="K194" s="66"/>
      <c r="L194" s="66"/>
      <c r="M194" s="66"/>
      <c r="N194" s="66"/>
      <c r="O194" s="66"/>
      <c r="P194" s="66"/>
      <c r="Q194" s="66"/>
      <c r="R194" s="66"/>
      <c r="S194" s="66"/>
      <c r="T194" s="66"/>
      <c r="U194" s="66"/>
      <c r="V194" s="66"/>
      <c r="W194" s="66"/>
      <c r="X194" s="66"/>
      <c r="Y194" s="66"/>
      <c r="Z194" s="66"/>
      <c r="AA194" s="66"/>
      <c r="AB194" s="66"/>
    </row>
    <row r="195" spans="1:28">
      <c r="A195" s="66"/>
      <c r="B195" s="66"/>
      <c r="C195" s="66"/>
      <c r="D195" s="66"/>
      <c r="E195" s="66"/>
      <c r="F195" s="66"/>
      <c r="G195" s="66"/>
      <c r="H195" s="66"/>
      <c r="I195" s="66"/>
      <c r="J195" s="66"/>
      <c r="K195" s="66"/>
      <c r="L195" s="66"/>
      <c r="M195" s="66"/>
      <c r="N195" s="66"/>
      <c r="O195" s="66"/>
      <c r="P195" s="66"/>
      <c r="Q195" s="66"/>
      <c r="R195" s="66"/>
      <c r="S195" s="66"/>
      <c r="T195" s="66"/>
      <c r="U195" s="66"/>
      <c r="V195" s="66"/>
      <c r="W195" s="66"/>
      <c r="X195" s="66"/>
      <c r="Y195" s="66"/>
      <c r="Z195" s="66"/>
      <c r="AA195" s="66"/>
      <c r="AB195" s="66"/>
    </row>
    <row r="196" spans="1:28">
      <c r="A196" s="66"/>
      <c r="B196" s="66"/>
      <c r="C196" s="66"/>
      <c r="D196" s="66"/>
      <c r="E196" s="66"/>
      <c r="F196" s="66"/>
      <c r="G196" s="66"/>
      <c r="H196" s="66"/>
      <c r="I196" s="66"/>
      <c r="J196" s="66"/>
      <c r="K196" s="66"/>
      <c r="L196" s="66"/>
      <c r="M196" s="66"/>
      <c r="N196" s="66"/>
      <c r="O196" s="66"/>
      <c r="P196" s="66"/>
      <c r="Q196" s="66"/>
      <c r="R196" s="66"/>
      <c r="S196" s="66"/>
      <c r="T196" s="66"/>
      <c r="U196" s="66"/>
      <c r="V196" s="66"/>
      <c r="W196" s="66"/>
      <c r="X196" s="66"/>
      <c r="Y196" s="66"/>
      <c r="Z196" s="66"/>
      <c r="AA196" s="66"/>
      <c r="AB196" s="66"/>
    </row>
    <row r="197" spans="1:28">
      <c r="A197" s="66"/>
      <c r="B197" s="66"/>
      <c r="C197" s="66"/>
      <c r="D197" s="66"/>
      <c r="E197" s="66"/>
      <c r="F197" s="66"/>
      <c r="G197" s="66"/>
      <c r="H197" s="66"/>
      <c r="I197" s="66"/>
      <c r="J197" s="66"/>
      <c r="K197" s="66"/>
      <c r="L197" s="66"/>
      <c r="M197" s="66"/>
      <c r="N197" s="66"/>
      <c r="O197" s="66"/>
      <c r="P197" s="66"/>
      <c r="Q197" s="66"/>
      <c r="R197" s="66"/>
      <c r="S197" s="66"/>
      <c r="T197" s="66"/>
      <c r="U197" s="66"/>
      <c r="V197" s="66"/>
      <c r="W197" s="66"/>
      <c r="X197" s="66"/>
      <c r="Y197" s="66"/>
      <c r="Z197" s="66"/>
      <c r="AA197" s="66"/>
      <c r="AB197" s="66"/>
    </row>
    <row r="198" spans="1:28">
      <c r="A198" s="66"/>
      <c r="B198" s="66"/>
      <c r="C198" s="66"/>
      <c r="D198" s="66"/>
      <c r="E198" s="66"/>
      <c r="F198" s="66"/>
      <c r="G198" s="66"/>
      <c r="H198" s="66"/>
      <c r="I198" s="66"/>
      <c r="J198" s="66"/>
      <c r="K198" s="66"/>
      <c r="L198" s="66"/>
      <c r="M198" s="66"/>
      <c r="N198" s="66"/>
      <c r="O198" s="66"/>
      <c r="P198" s="66"/>
      <c r="Q198" s="66"/>
      <c r="R198" s="66"/>
      <c r="S198" s="66"/>
      <c r="T198" s="66"/>
      <c r="U198" s="66"/>
      <c r="V198" s="66"/>
      <c r="W198" s="66"/>
      <c r="X198" s="66"/>
      <c r="Y198" s="66"/>
      <c r="Z198" s="66"/>
      <c r="AA198" s="66"/>
      <c r="AB198" s="66"/>
    </row>
    <row r="199" spans="1:28">
      <c r="A199" s="66"/>
      <c r="B199" s="66"/>
      <c r="C199" s="66"/>
      <c r="D199" s="66"/>
      <c r="E199" s="66"/>
      <c r="F199" s="66"/>
      <c r="G199" s="66"/>
      <c r="H199" s="66"/>
      <c r="I199" s="66"/>
      <c r="J199" s="66"/>
      <c r="K199" s="66"/>
      <c r="L199" s="66"/>
      <c r="M199" s="66"/>
      <c r="N199" s="66"/>
      <c r="O199" s="66"/>
      <c r="P199" s="66"/>
      <c r="Q199" s="66"/>
      <c r="R199" s="66"/>
      <c r="S199" s="66"/>
      <c r="T199" s="66"/>
      <c r="U199" s="66"/>
      <c r="V199" s="66"/>
      <c r="W199" s="66"/>
      <c r="X199" s="66"/>
      <c r="Y199" s="66"/>
      <c r="Z199" s="66"/>
      <c r="AA199" s="66"/>
      <c r="AB199" s="66"/>
    </row>
    <row r="200" spans="1:28">
      <c r="A200" s="66"/>
      <c r="B200" s="66"/>
      <c r="C200" s="66"/>
      <c r="D200" s="66"/>
      <c r="E200" s="66"/>
      <c r="F200" s="66"/>
      <c r="G200" s="66"/>
      <c r="H200" s="66"/>
      <c r="I200" s="66"/>
      <c r="J200" s="66"/>
      <c r="K200" s="66"/>
      <c r="L200" s="66"/>
      <c r="M200" s="66"/>
      <c r="N200" s="66"/>
      <c r="O200" s="66"/>
      <c r="P200" s="66"/>
      <c r="Q200" s="66"/>
      <c r="R200" s="66"/>
      <c r="S200" s="66"/>
      <c r="T200" s="66"/>
      <c r="U200" s="66"/>
      <c r="V200" s="66"/>
      <c r="W200" s="66"/>
      <c r="X200" s="66"/>
      <c r="Y200" s="66"/>
      <c r="Z200" s="66"/>
      <c r="AA200" s="66"/>
      <c r="AB200" s="66"/>
    </row>
    <row r="201" spans="1:28">
      <c r="A201" s="66"/>
      <c r="B201" s="66"/>
      <c r="C201" s="66"/>
      <c r="D201" s="66"/>
      <c r="E201" s="66"/>
      <c r="F201" s="66"/>
      <c r="G201" s="66"/>
      <c r="H201" s="66"/>
      <c r="I201" s="66"/>
      <c r="J201" s="66"/>
      <c r="K201" s="66"/>
      <c r="L201" s="66"/>
      <c r="M201" s="66"/>
      <c r="N201" s="66"/>
      <c r="O201" s="66"/>
      <c r="P201" s="66"/>
      <c r="Q201" s="66"/>
      <c r="R201" s="66"/>
      <c r="S201" s="66"/>
      <c r="T201" s="66"/>
      <c r="U201" s="66"/>
      <c r="V201" s="66"/>
      <c r="W201" s="66"/>
      <c r="X201" s="66"/>
      <c r="Y201" s="66"/>
      <c r="Z201" s="66"/>
      <c r="AA201" s="66"/>
      <c r="AB201" s="66"/>
    </row>
    <row r="202" spans="1:28">
      <c r="A202" s="66"/>
      <c r="B202" s="66"/>
      <c r="C202" s="66"/>
      <c r="D202" s="66"/>
      <c r="E202" s="66"/>
      <c r="F202" s="66"/>
      <c r="G202" s="66"/>
      <c r="H202" s="66"/>
      <c r="I202" s="66"/>
      <c r="J202" s="66"/>
      <c r="K202" s="66"/>
      <c r="L202" s="66"/>
      <c r="M202" s="66"/>
      <c r="N202" s="66"/>
      <c r="O202" s="66"/>
      <c r="P202" s="66"/>
      <c r="Q202" s="66"/>
      <c r="R202" s="66"/>
      <c r="S202" s="66"/>
      <c r="T202" s="66"/>
      <c r="U202" s="66"/>
      <c r="V202" s="66"/>
      <c r="W202" s="66"/>
      <c r="X202" s="66"/>
      <c r="Y202" s="66"/>
      <c r="Z202" s="66"/>
      <c r="AA202" s="66"/>
      <c r="AB202" s="66"/>
    </row>
    <row r="203" spans="1:28">
      <c r="A203" s="66"/>
      <c r="B203" s="66"/>
      <c r="C203" s="66"/>
      <c r="D203" s="66"/>
      <c r="E203" s="66"/>
      <c r="F203" s="66"/>
      <c r="G203" s="66"/>
      <c r="H203" s="66"/>
      <c r="I203" s="66"/>
      <c r="J203" s="66"/>
      <c r="K203" s="66"/>
      <c r="L203" s="66"/>
      <c r="M203" s="66"/>
      <c r="N203" s="66"/>
      <c r="O203" s="66"/>
      <c r="P203" s="66"/>
      <c r="Q203" s="66"/>
      <c r="R203" s="66"/>
      <c r="S203" s="66"/>
      <c r="T203" s="66"/>
      <c r="U203" s="66"/>
      <c r="V203" s="66"/>
      <c r="W203" s="66"/>
      <c r="X203" s="66"/>
      <c r="Y203" s="66"/>
      <c r="Z203" s="66"/>
      <c r="AA203" s="66"/>
      <c r="AB203" s="66"/>
    </row>
    <row r="204" spans="1:28">
      <c r="A204" s="66"/>
      <c r="B204" s="66"/>
      <c r="C204" s="66"/>
      <c r="D204" s="66"/>
      <c r="E204" s="66"/>
      <c r="F204" s="66"/>
      <c r="G204" s="66"/>
      <c r="H204" s="66"/>
      <c r="I204" s="66"/>
      <c r="J204" s="66"/>
      <c r="K204" s="66"/>
      <c r="L204" s="66"/>
      <c r="M204" s="66"/>
      <c r="N204" s="66"/>
      <c r="O204" s="66"/>
      <c r="P204" s="66"/>
      <c r="Q204" s="66"/>
      <c r="R204" s="66"/>
      <c r="S204" s="66"/>
      <c r="T204" s="66"/>
      <c r="U204" s="66"/>
      <c r="V204" s="66"/>
      <c r="W204" s="66"/>
      <c r="X204" s="66"/>
      <c r="Y204" s="66"/>
      <c r="Z204" s="66"/>
      <c r="AA204" s="66"/>
      <c r="AB204" s="66"/>
    </row>
    <row r="205" spans="1:28">
      <c r="A205" s="66"/>
      <c r="B205" s="66"/>
      <c r="C205" s="66"/>
      <c r="D205" s="66"/>
      <c r="E205" s="66"/>
      <c r="F205" s="66"/>
      <c r="G205" s="66"/>
      <c r="H205" s="66"/>
      <c r="I205" s="66"/>
      <c r="J205" s="66"/>
      <c r="K205" s="66"/>
      <c r="L205" s="66"/>
      <c r="M205" s="66"/>
      <c r="N205" s="66"/>
      <c r="O205" s="66"/>
      <c r="P205" s="66"/>
      <c r="Q205" s="66"/>
      <c r="R205" s="66"/>
      <c r="S205" s="66"/>
      <c r="T205" s="66"/>
      <c r="U205" s="66"/>
      <c r="V205" s="66"/>
      <c r="W205" s="66"/>
      <c r="X205" s="66"/>
      <c r="Y205" s="66"/>
      <c r="Z205" s="66"/>
      <c r="AA205" s="66"/>
      <c r="AB205" s="66"/>
    </row>
    <row r="206" spans="1:28">
      <c r="A206" s="66"/>
      <c r="B206" s="66"/>
      <c r="C206" s="66"/>
      <c r="D206" s="66"/>
      <c r="E206" s="66"/>
      <c r="F206" s="66"/>
      <c r="G206" s="66"/>
      <c r="H206" s="66"/>
      <c r="I206" s="66"/>
      <c r="J206" s="66"/>
      <c r="K206" s="66"/>
      <c r="L206" s="66"/>
      <c r="M206" s="66"/>
      <c r="N206" s="66"/>
      <c r="O206" s="66"/>
      <c r="P206" s="66"/>
      <c r="Q206" s="66"/>
      <c r="R206" s="66"/>
      <c r="S206" s="66"/>
      <c r="T206" s="66"/>
      <c r="U206" s="66"/>
      <c r="V206" s="66"/>
      <c r="W206" s="66"/>
      <c r="X206" s="66"/>
      <c r="Y206" s="66"/>
      <c r="Z206" s="66"/>
      <c r="AA206" s="66"/>
      <c r="AB206" s="66"/>
    </row>
    <row r="207" spans="1:28">
      <c r="A207" s="66"/>
      <c r="B207" s="66"/>
      <c r="C207" s="66"/>
      <c r="D207" s="66"/>
      <c r="E207" s="66"/>
      <c r="F207" s="66"/>
      <c r="G207" s="66"/>
      <c r="H207" s="66"/>
      <c r="I207" s="66"/>
      <c r="J207" s="66"/>
      <c r="K207" s="66"/>
      <c r="L207" s="66"/>
      <c r="M207" s="66"/>
      <c r="N207" s="66"/>
      <c r="O207" s="66"/>
      <c r="P207" s="66"/>
      <c r="Q207" s="66"/>
      <c r="R207" s="66"/>
      <c r="S207" s="66"/>
      <c r="T207" s="66"/>
      <c r="U207" s="66"/>
      <c r="V207" s="66"/>
      <c r="W207" s="66"/>
      <c r="X207" s="66"/>
      <c r="Y207" s="66"/>
      <c r="Z207" s="66"/>
      <c r="AA207" s="66"/>
      <c r="AB207" s="66"/>
    </row>
    <row r="208" spans="1:28">
      <c r="A208" s="66"/>
      <c r="B208" s="66"/>
      <c r="C208" s="66"/>
      <c r="D208" s="66"/>
      <c r="E208" s="66"/>
      <c r="F208" s="66"/>
      <c r="G208" s="66"/>
      <c r="H208" s="66"/>
      <c r="I208" s="66"/>
      <c r="J208" s="66"/>
      <c r="K208" s="66"/>
      <c r="L208" s="66"/>
      <c r="M208" s="66"/>
      <c r="N208" s="66"/>
      <c r="O208" s="66"/>
      <c r="P208" s="66"/>
      <c r="Q208" s="66"/>
      <c r="R208" s="66"/>
      <c r="S208" s="66"/>
      <c r="T208" s="66"/>
      <c r="U208" s="66"/>
      <c r="V208" s="66"/>
      <c r="W208" s="66"/>
      <c r="X208" s="66"/>
      <c r="Y208" s="66"/>
      <c r="Z208" s="66"/>
      <c r="AA208" s="66"/>
      <c r="AB208" s="66"/>
    </row>
    <row r="209" spans="1:28">
      <c r="A209" s="66"/>
      <c r="B209" s="66"/>
      <c r="C209" s="66"/>
      <c r="D209" s="66"/>
      <c r="E209" s="66"/>
      <c r="F209" s="66"/>
      <c r="G209" s="66"/>
      <c r="H209" s="66"/>
      <c r="I209" s="66"/>
      <c r="J209" s="66"/>
      <c r="K209" s="66"/>
      <c r="L209" s="66"/>
      <c r="M209" s="66"/>
      <c r="N209" s="66"/>
      <c r="O209" s="66"/>
      <c r="P209" s="66"/>
      <c r="Q209" s="66"/>
      <c r="R209" s="66"/>
      <c r="S209" s="66"/>
      <c r="T209" s="66"/>
      <c r="U209" s="66"/>
      <c r="V209" s="66"/>
      <c r="W209" s="66"/>
      <c r="X209" s="66"/>
      <c r="Y209" s="66"/>
      <c r="Z209" s="66"/>
      <c r="AA209" s="66"/>
      <c r="AB209" s="66"/>
    </row>
    <row r="210" spans="1:28">
      <c r="A210" s="66"/>
      <c r="B210" s="66"/>
      <c r="C210" s="66"/>
      <c r="D210" s="66"/>
      <c r="E210" s="66"/>
      <c r="F210" s="66"/>
      <c r="G210" s="66"/>
      <c r="H210" s="66"/>
      <c r="I210" s="66"/>
      <c r="J210" s="66"/>
      <c r="K210" s="66"/>
      <c r="L210" s="66"/>
      <c r="M210" s="66"/>
      <c r="N210" s="66"/>
      <c r="O210" s="66"/>
      <c r="P210" s="66"/>
      <c r="Q210" s="66"/>
      <c r="R210" s="66"/>
      <c r="S210" s="66"/>
      <c r="T210" s="66"/>
      <c r="U210" s="66"/>
      <c r="V210" s="66"/>
      <c r="W210" s="66"/>
      <c r="X210" s="66"/>
      <c r="Y210" s="66"/>
      <c r="Z210" s="66"/>
      <c r="AA210" s="66"/>
      <c r="AB210" s="66"/>
    </row>
    <row r="211" spans="1:28">
      <c r="A211" s="66"/>
      <c r="B211" s="66"/>
      <c r="C211" s="66"/>
      <c r="D211" s="66"/>
      <c r="E211" s="66"/>
      <c r="F211" s="66"/>
      <c r="G211" s="66"/>
      <c r="H211" s="66"/>
      <c r="I211" s="66"/>
      <c r="J211" s="66"/>
      <c r="K211" s="66"/>
      <c r="L211" s="66"/>
      <c r="M211" s="66"/>
      <c r="N211" s="66"/>
      <c r="O211" s="66"/>
      <c r="P211" s="66"/>
      <c r="Q211" s="66"/>
      <c r="R211" s="66"/>
      <c r="S211" s="66"/>
      <c r="T211" s="66"/>
      <c r="U211" s="66"/>
      <c r="V211" s="66"/>
      <c r="W211" s="66"/>
      <c r="X211" s="66"/>
      <c r="Y211" s="66"/>
      <c r="Z211" s="66"/>
      <c r="AA211" s="66"/>
      <c r="AB211" s="66"/>
    </row>
    <row r="212" spans="1:28">
      <c r="A212" s="66"/>
      <c r="B212" s="66"/>
      <c r="C212" s="66"/>
      <c r="D212" s="66"/>
      <c r="E212" s="66"/>
      <c r="F212" s="66"/>
      <c r="G212" s="66"/>
      <c r="H212" s="66"/>
      <c r="I212" s="66"/>
      <c r="J212" s="66"/>
      <c r="K212" s="66"/>
      <c r="L212" s="66"/>
      <c r="M212" s="66"/>
      <c r="N212" s="66"/>
      <c r="O212" s="66"/>
      <c r="P212" s="66"/>
      <c r="Q212" s="66"/>
      <c r="R212" s="66"/>
      <c r="S212" s="66"/>
      <c r="T212" s="66"/>
      <c r="U212" s="66"/>
      <c r="V212" s="66"/>
      <c r="W212" s="66"/>
      <c r="X212" s="66"/>
      <c r="Y212" s="66"/>
      <c r="Z212" s="66"/>
      <c r="AA212" s="66"/>
      <c r="AB212" s="66"/>
    </row>
    <row r="213" spans="1:28">
      <c r="A213" s="66"/>
      <c r="B213" s="66"/>
      <c r="C213" s="66"/>
      <c r="D213" s="66"/>
      <c r="E213" s="66"/>
      <c r="F213" s="66"/>
      <c r="G213" s="66"/>
      <c r="H213" s="66"/>
      <c r="I213" s="66"/>
      <c r="J213" s="66"/>
      <c r="K213" s="66"/>
      <c r="L213" s="66"/>
      <c r="M213" s="66"/>
      <c r="N213" s="66"/>
      <c r="O213" s="66"/>
      <c r="P213" s="66"/>
      <c r="Q213" s="66"/>
      <c r="R213" s="66"/>
      <c r="S213" s="66"/>
      <c r="T213" s="66"/>
      <c r="U213" s="66"/>
      <c r="V213" s="66"/>
      <c r="W213" s="66"/>
      <c r="X213" s="66"/>
      <c r="Y213" s="66"/>
      <c r="Z213" s="66"/>
      <c r="AA213" s="66"/>
      <c r="AB213" s="66"/>
    </row>
    <row r="214" spans="1:28">
      <c r="A214" s="66"/>
      <c r="B214" s="66"/>
      <c r="C214" s="66"/>
      <c r="D214" s="66"/>
      <c r="E214" s="66"/>
      <c r="F214" s="66"/>
      <c r="G214" s="66"/>
      <c r="H214" s="66"/>
      <c r="I214" s="66"/>
      <c r="J214" s="66"/>
      <c r="K214" s="66"/>
      <c r="L214" s="66"/>
      <c r="M214" s="66"/>
      <c r="N214" s="66"/>
      <c r="O214" s="66"/>
      <c r="P214" s="66"/>
      <c r="Q214" s="66"/>
      <c r="R214" s="66"/>
      <c r="S214" s="66"/>
      <c r="T214" s="66"/>
      <c r="U214" s="66"/>
      <c r="V214" s="66"/>
      <c r="W214" s="66"/>
      <c r="X214" s="66"/>
      <c r="Y214" s="66"/>
      <c r="Z214" s="66"/>
      <c r="AA214" s="66"/>
      <c r="AB214" s="66"/>
    </row>
    <row r="215" spans="1:28">
      <c r="A215" s="66"/>
      <c r="B215" s="66"/>
      <c r="C215" s="66"/>
      <c r="D215" s="66"/>
      <c r="E215" s="66"/>
      <c r="F215" s="66"/>
      <c r="G215" s="66"/>
      <c r="H215" s="66"/>
      <c r="I215" s="66"/>
      <c r="J215" s="66"/>
      <c r="K215" s="66"/>
      <c r="L215" s="66"/>
      <c r="M215" s="66"/>
      <c r="N215" s="66"/>
      <c r="O215" s="66"/>
      <c r="P215" s="66"/>
      <c r="Q215" s="66"/>
      <c r="R215" s="66"/>
      <c r="S215" s="66"/>
      <c r="T215" s="66"/>
      <c r="U215" s="66"/>
      <c r="V215" s="66"/>
      <c r="W215" s="66"/>
      <c r="X215" s="66"/>
      <c r="Y215" s="66"/>
      <c r="Z215" s="66"/>
      <c r="AA215" s="66"/>
      <c r="AB215" s="66"/>
    </row>
    <row r="216" spans="1:28">
      <c r="A216" s="66"/>
      <c r="B216" s="66"/>
      <c r="C216" s="66"/>
      <c r="D216" s="66"/>
      <c r="E216" s="66"/>
      <c r="F216" s="66"/>
      <c r="G216" s="66"/>
      <c r="H216" s="66"/>
      <c r="I216" s="66"/>
      <c r="J216" s="66"/>
      <c r="K216" s="66"/>
      <c r="L216" s="66"/>
      <c r="M216" s="66"/>
      <c r="N216" s="66"/>
      <c r="O216" s="66"/>
      <c r="P216" s="66"/>
      <c r="Q216" s="66"/>
      <c r="R216" s="66"/>
      <c r="S216" s="66"/>
      <c r="T216" s="66"/>
      <c r="U216" s="66"/>
      <c r="V216" s="66"/>
      <c r="W216" s="66"/>
      <c r="X216" s="66"/>
      <c r="Y216" s="66"/>
      <c r="Z216" s="66"/>
      <c r="AA216" s="66"/>
      <c r="AB216" s="66"/>
    </row>
    <row r="217" spans="1:28">
      <c r="A217" s="66"/>
      <c r="B217" s="66"/>
      <c r="C217" s="66"/>
      <c r="D217" s="66"/>
      <c r="E217" s="66"/>
      <c r="F217" s="66"/>
      <c r="G217" s="66"/>
      <c r="H217" s="66"/>
      <c r="I217" s="66"/>
      <c r="J217" s="66"/>
      <c r="K217" s="66"/>
      <c r="L217" s="66"/>
      <c r="M217" s="66"/>
      <c r="N217" s="66"/>
      <c r="O217" s="66"/>
      <c r="P217" s="66"/>
      <c r="Q217" s="66"/>
      <c r="R217" s="66"/>
      <c r="S217" s="66"/>
      <c r="T217" s="66"/>
      <c r="U217" s="66"/>
      <c r="V217" s="66"/>
      <c r="W217" s="66"/>
      <c r="X217" s="66"/>
      <c r="Y217" s="66"/>
      <c r="Z217" s="66"/>
      <c r="AA217" s="66"/>
      <c r="AB217" s="66"/>
    </row>
    <row r="218" spans="1:28">
      <c r="A218" s="66"/>
      <c r="B218" s="66"/>
      <c r="C218" s="66"/>
      <c r="D218" s="66"/>
      <c r="E218" s="66"/>
      <c r="F218" s="66"/>
      <c r="G218" s="66"/>
      <c r="H218" s="66"/>
      <c r="I218" s="66"/>
      <c r="J218" s="66"/>
      <c r="K218" s="66"/>
      <c r="L218" s="66"/>
      <c r="M218" s="66"/>
      <c r="N218" s="66"/>
      <c r="O218" s="66"/>
      <c r="P218" s="66"/>
      <c r="Q218" s="66"/>
      <c r="R218" s="66"/>
      <c r="S218" s="66"/>
      <c r="T218" s="66"/>
      <c r="U218" s="66"/>
      <c r="V218" s="66"/>
      <c r="W218" s="66"/>
      <c r="X218" s="66"/>
      <c r="Y218" s="66"/>
      <c r="Z218" s="66"/>
      <c r="AA218" s="66"/>
      <c r="AB218" s="66"/>
    </row>
    <row r="219" spans="1:28">
      <c r="A219" s="66"/>
      <c r="B219" s="66"/>
      <c r="C219" s="66"/>
      <c r="D219" s="66"/>
      <c r="E219" s="66"/>
      <c r="F219" s="66"/>
      <c r="G219" s="66"/>
      <c r="H219" s="66"/>
      <c r="I219" s="66"/>
      <c r="J219" s="66"/>
      <c r="K219" s="66"/>
      <c r="L219" s="66"/>
      <c r="M219" s="66"/>
      <c r="N219" s="66"/>
      <c r="O219" s="66"/>
      <c r="P219" s="66"/>
      <c r="Q219" s="66"/>
      <c r="R219" s="66"/>
      <c r="S219" s="66"/>
      <c r="T219" s="66"/>
      <c r="U219" s="66"/>
      <c r="V219" s="66"/>
      <c r="W219" s="66"/>
      <c r="X219" s="66"/>
      <c r="Y219" s="66"/>
      <c r="Z219" s="66"/>
      <c r="AA219" s="66"/>
      <c r="AB219" s="66"/>
    </row>
    <row r="220" spans="1:28">
      <c r="A220" s="66"/>
      <c r="B220" s="66"/>
      <c r="C220" s="66"/>
      <c r="D220" s="66"/>
      <c r="E220" s="66"/>
      <c r="F220" s="66"/>
      <c r="G220" s="66"/>
      <c r="H220" s="66"/>
      <c r="I220" s="66"/>
      <c r="J220" s="66"/>
      <c r="K220" s="66"/>
      <c r="L220" s="66"/>
      <c r="M220" s="66"/>
      <c r="N220" s="66"/>
      <c r="O220" s="66"/>
      <c r="P220" s="66"/>
      <c r="Q220" s="66"/>
      <c r="R220" s="66"/>
      <c r="S220" s="66"/>
      <c r="T220" s="66"/>
      <c r="U220" s="66"/>
      <c r="V220" s="66"/>
      <c r="W220" s="66"/>
      <c r="X220" s="66"/>
      <c r="Y220" s="66"/>
      <c r="Z220" s="66"/>
      <c r="AA220" s="66"/>
      <c r="AB220" s="66"/>
    </row>
    <row r="221" spans="1:28">
      <c r="A221" s="66"/>
      <c r="B221" s="66"/>
      <c r="C221" s="66"/>
      <c r="D221" s="66"/>
      <c r="E221" s="66"/>
      <c r="F221" s="66"/>
      <c r="G221" s="66"/>
      <c r="H221" s="66"/>
      <c r="I221" s="66"/>
      <c r="J221" s="66"/>
      <c r="K221" s="66"/>
      <c r="L221" s="66"/>
      <c r="M221" s="66"/>
      <c r="N221" s="66"/>
      <c r="O221" s="66"/>
      <c r="P221" s="66"/>
      <c r="Q221" s="66"/>
      <c r="R221" s="66"/>
      <c r="S221" s="66"/>
      <c r="T221" s="66"/>
      <c r="U221" s="66"/>
      <c r="V221" s="66"/>
      <c r="W221" s="66"/>
      <c r="X221" s="66"/>
      <c r="Y221" s="66"/>
      <c r="Z221" s="66"/>
      <c r="AA221" s="66"/>
      <c r="AB221" s="66"/>
    </row>
    <row r="222" spans="1:28">
      <c r="A222" s="66"/>
      <c r="B222" s="66"/>
      <c r="C222" s="66"/>
      <c r="D222" s="66"/>
      <c r="E222" s="66"/>
      <c r="F222" s="66"/>
      <c r="G222" s="66"/>
      <c r="H222" s="66"/>
      <c r="I222" s="66"/>
      <c r="J222" s="66"/>
      <c r="K222" s="66"/>
      <c r="L222" s="66"/>
      <c r="M222" s="66"/>
      <c r="N222" s="66"/>
      <c r="O222" s="66"/>
      <c r="P222" s="66"/>
      <c r="Q222" s="66"/>
      <c r="R222" s="66"/>
      <c r="S222" s="66"/>
      <c r="T222" s="66"/>
      <c r="U222" s="66"/>
      <c r="V222" s="66"/>
      <c r="W222" s="66"/>
      <c r="X222" s="66"/>
      <c r="Y222" s="66"/>
      <c r="Z222" s="66"/>
      <c r="AA222" s="66"/>
      <c r="AB222" s="66"/>
    </row>
    <row r="223" spans="1:28">
      <c r="A223" s="66"/>
      <c r="B223" s="66"/>
      <c r="C223" s="66"/>
      <c r="D223" s="66"/>
      <c r="E223" s="66"/>
      <c r="F223" s="66"/>
      <c r="G223" s="66"/>
      <c r="H223" s="66"/>
      <c r="I223" s="66"/>
      <c r="J223" s="66"/>
      <c r="K223" s="66"/>
      <c r="L223" s="66"/>
      <c r="M223" s="66"/>
      <c r="N223" s="66"/>
      <c r="O223" s="66"/>
      <c r="P223" s="66"/>
      <c r="Q223" s="66"/>
      <c r="R223" s="66"/>
      <c r="S223" s="66"/>
      <c r="T223" s="66"/>
      <c r="U223" s="66"/>
      <c r="V223" s="66"/>
      <c r="W223" s="66"/>
      <c r="X223" s="66"/>
      <c r="Y223" s="66"/>
      <c r="Z223" s="66"/>
      <c r="AA223" s="66"/>
      <c r="AB223" s="66"/>
    </row>
    <row r="224" spans="1:28">
      <c r="A224" s="66"/>
      <c r="B224" s="66"/>
      <c r="C224" s="66"/>
      <c r="D224" s="66"/>
      <c r="E224" s="66"/>
      <c r="F224" s="66"/>
      <c r="G224" s="66"/>
      <c r="H224" s="66"/>
      <c r="I224" s="66"/>
      <c r="J224" s="66"/>
      <c r="K224" s="66"/>
      <c r="L224" s="66"/>
      <c r="M224" s="66"/>
      <c r="N224" s="66"/>
      <c r="O224" s="66"/>
      <c r="P224" s="66"/>
      <c r="Q224" s="66"/>
      <c r="R224" s="66"/>
      <c r="S224" s="66"/>
      <c r="T224" s="66"/>
      <c r="U224" s="66"/>
      <c r="V224" s="66"/>
      <c r="W224" s="66"/>
      <c r="X224" s="66"/>
      <c r="Y224" s="66"/>
      <c r="Z224" s="66"/>
      <c r="AA224" s="66"/>
      <c r="AB224" s="66"/>
    </row>
    <row r="225" spans="1:28">
      <c r="A225" s="66"/>
      <c r="B225" s="66"/>
      <c r="C225" s="66"/>
      <c r="D225" s="66"/>
      <c r="E225" s="66"/>
      <c r="F225" s="66"/>
      <c r="G225" s="66"/>
      <c r="H225" s="66"/>
      <c r="I225" s="66"/>
      <c r="J225" s="66"/>
      <c r="K225" s="66"/>
      <c r="L225" s="66"/>
      <c r="M225" s="66"/>
      <c r="N225" s="66"/>
      <c r="O225" s="66"/>
      <c r="P225" s="66"/>
      <c r="Q225" s="66"/>
      <c r="R225" s="66"/>
      <c r="S225" s="66"/>
      <c r="T225" s="66"/>
      <c r="U225" s="66"/>
      <c r="V225" s="66"/>
      <c r="W225" s="66"/>
      <c r="X225" s="66"/>
      <c r="Y225" s="66"/>
      <c r="Z225" s="66"/>
      <c r="AA225" s="66"/>
      <c r="AB225" s="66"/>
    </row>
    <row r="226" spans="1:28">
      <c r="A226" s="66"/>
      <c r="B226" s="66"/>
      <c r="C226" s="66"/>
      <c r="D226" s="66"/>
      <c r="E226" s="66"/>
      <c r="F226" s="66"/>
      <c r="G226" s="66"/>
      <c r="H226" s="66"/>
      <c r="I226" s="66"/>
      <c r="J226" s="66"/>
      <c r="K226" s="66"/>
      <c r="L226" s="66"/>
      <c r="M226" s="66"/>
      <c r="N226" s="66"/>
      <c r="O226" s="66"/>
      <c r="P226" s="66"/>
      <c r="Q226" s="66"/>
      <c r="R226" s="66"/>
      <c r="S226" s="66"/>
      <c r="T226" s="66"/>
      <c r="U226" s="66"/>
      <c r="V226" s="66"/>
      <c r="W226" s="66"/>
      <c r="X226" s="66"/>
      <c r="Y226" s="66"/>
      <c r="Z226" s="66"/>
      <c r="AA226" s="66"/>
      <c r="AB226" s="66"/>
    </row>
    <row r="227" spans="1:28">
      <c r="A227" s="66"/>
      <c r="B227" s="66"/>
      <c r="C227" s="66"/>
      <c r="D227" s="66"/>
      <c r="E227" s="66"/>
      <c r="F227" s="66"/>
      <c r="G227" s="66"/>
      <c r="H227" s="66"/>
      <c r="I227" s="66"/>
      <c r="J227" s="66"/>
      <c r="K227" s="66"/>
      <c r="L227" s="66"/>
      <c r="M227" s="66"/>
      <c r="N227" s="66"/>
      <c r="O227" s="66"/>
      <c r="P227" s="66"/>
      <c r="Q227" s="66"/>
      <c r="R227" s="66"/>
      <c r="S227" s="66"/>
      <c r="T227" s="66"/>
      <c r="U227" s="66"/>
      <c r="V227" s="66"/>
      <c r="W227" s="66"/>
      <c r="X227" s="66"/>
      <c r="Y227" s="66"/>
      <c r="Z227" s="66"/>
      <c r="AA227" s="66"/>
      <c r="AB227" s="66"/>
    </row>
    <row r="228" spans="1:28">
      <c r="A228" s="66"/>
      <c r="B228" s="66"/>
      <c r="C228" s="66"/>
      <c r="D228" s="66"/>
      <c r="E228" s="66"/>
      <c r="F228" s="66"/>
      <c r="G228" s="66"/>
      <c r="H228" s="66"/>
      <c r="I228" s="66"/>
      <c r="J228" s="66"/>
      <c r="K228" s="66"/>
      <c r="L228" s="66"/>
      <c r="M228" s="66"/>
      <c r="N228" s="66"/>
      <c r="O228" s="66"/>
      <c r="P228" s="66"/>
      <c r="Q228" s="66"/>
      <c r="R228" s="66"/>
      <c r="S228" s="66"/>
      <c r="T228" s="66"/>
      <c r="U228" s="66"/>
      <c r="V228" s="66"/>
      <c r="W228" s="66"/>
      <c r="X228" s="66"/>
      <c r="Y228" s="66"/>
      <c r="Z228" s="66"/>
      <c r="AA228" s="66"/>
      <c r="AB228" s="66"/>
    </row>
    <row r="229" spans="1:28">
      <c r="A229" s="66"/>
      <c r="B229" s="66"/>
      <c r="C229" s="66"/>
      <c r="D229" s="66"/>
      <c r="E229" s="66"/>
      <c r="F229" s="66"/>
      <c r="G229" s="66"/>
      <c r="H229" s="66"/>
      <c r="I229" s="66"/>
      <c r="J229" s="66"/>
      <c r="K229" s="66"/>
      <c r="L229" s="66"/>
      <c r="M229" s="66"/>
      <c r="N229" s="66"/>
      <c r="O229" s="66"/>
      <c r="P229" s="66"/>
      <c r="Q229" s="66"/>
      <c r="R229" s="66"/>
      <c r="S229" s="66"/>
      <c r="T229" s="66"/>
      <c r="U229" s="66"/>
      <c r="V229" s="66"/>
      <c r="W229" s="66"/>
      <c r="X229" s="66"/>
      <c r="Y229" s="66"/>
      <c r="Z229" s="66"/>
      <c r="AA229" s="66"/>
      <c r="AB229" s="66"/>
    </row>
    <row r="230" spans="1:28">
      <c r="A230" s="66"/>
      <c r="B230" s="66"/>
      <c r="C230" s="66"/>
      <c r="D230" s="66"/>
      <c r="E230" s="66"/>
      <c r="F230" s="66"/>
      <c r="G230" s="66"/>
      <c r="H230" s="66"/>
      <c r="I230" s="66"/>
      <c r="J230" s="66"/>
      <c r="K230" s="66"/>
      <c r="L230" s="66"/>
      <c r="M230" s="66"/>
      <c r="N230" s="66"/>
      <c r="O230" s="66"/>
      <c r="P230" s="66"/>
      <c r="Q230" s="66"/>
      <c r="R230" s="66"/>
      <c r="S230" s="66"/>
      <c r="T230" s="66"/>
      <c r="U230" s="66"/>
      <c r="V230" s="66"/>
      <c r="W230" s="66"/>
      <c r="X230" s="66"/>
      <c r="Y230" s="66"/>
      <c r="Z230" s="66"/>
      <c r="AA230" s="66"/>
      <c r="AB230" s="66"/>
    </row>
    <row r="231" spans="1:28">
      <c r="A231" s="66"/>
      <c r="B231" s="66"/>
      <c r="C231" s="66"/>
      <c r="D231" s="66"/>
      <c r="E231" s="66"/>
      <c r="F231" s="66"/>
      <c r="G231" s="66"/>
      <c r="H231" s="66"/>
      <c r="I231" s="66"/>
      <c r="J231" s="66"/>
      <c r="K231" s="66"/>
      <c r="L231" s="66"/>
      <c r="M231" s="66"/>
      <c r="N231" s="66"/>
      <c r="O231" s="66"/>
      <c r="P231" s="66"/>
      <c r="Q231" s="66"/>
      <c r="R231" s="66"/>
      <c r="S231" s="66"/>
      <c r="T231" s="66"/>
      <c r="U231" s="66"/>
      <c r="V231" s="66"/>
      <c r="W231" s="66"/>
      <c r="X231" s="66"/>
      <c r="Y231" s="66"/>
      <c r="Z231" s="66"/>
      <c r="AA231" s="66"/>
      <c r="AB231" s="66"/>
    </row>
    <row r="232" spans="1:28">
      <c r="A232" s="66"/>
      <c r="B232" s="66"/>
      <c r="C232" s="66"/>
      <c r="D232" s="66"/>
      <c r="E232" s="66"/>
      <c r="F232" s="66"/>
      <c r="G232" s="66"/>
      <c r="H232" s="66"/>
      <c r="I232" s="66"/>
      <c r="J232" s="66"/>
      <c r="K232" s="66"/>
      <c r="L232" s="66"/>
      <c r="M232" s="66"/>
      <c r="N232" s="66"/>
      <c r="O232" s="66"/>
      <c r="P232" s="66"/>
      <c r="Q232" s="66"/>
      <c r="R232" s="66"/>
      <c r="S232" s="66"/>
      <c r="T232" s="66"/>
      <c r="U232" s="66"/>
      <c r="V232" s="66"/>
      <c r="W232" s="66"/>
      <c r="X232" s="66"/>
      <c r="Y232" s="66"/>
      <c r="Z232" s="66"/>
      <c r="AA232" s="66"/>
      <c r="AB232" s="66"/>
    </row>
    <row r="233" spans="1:28">
      <c r="A233" s="66"/>
      <c r="B233" s="66"/>
      <c r="C233" s="66"/>
      <c r="D233" s="66"/>
      <c r="E233" s="66"/>
      <c r="F233" s="66"/>
      <c r="G233" s="66"/>
      <c r="H233" s="66"/>
      <c r="I233" s="66"/>
      <c r="J233" s="66"/>
      <c r="K233" s="66"/>
      <c r="L233" s="66"/>
      <c r="M233" s="66"/>
      <c r="N233" s="66"/>
      <c r="O233" s="66"/>
      <c r="P233" s="66"/>
      <c r="Q233" s="66"/>
      <c r="R233" s="66"/>
      <c r="S233" s="66"/>
      <c r="T233" s="66"/>
      <c r="U233" s="66"/>
      <c r="V233" s="66"/>
      <c r="W233" s="66"/>
      <c r="X233" s="66"/>
      <c r="Y233" s="66"/>
      <c r="Z233" s="66"/>
      <c r="AA233" s="66"/>
      <c r="AB233" s="66"/>
    </row>
    <row r="234" spans="1:28">
      <c r="A234" s="66"/>
      <c r="B234" s="66"/>
      <c r="C234" s="66"/>
      <c r="D234" s="66"/>
      <c r="E234" s="66"/>
      <c r="F234" s="66"/>
      <c r="G234" s="66"/>
      <c r="H234" s="66"/>
      <c r="I234" s="66"/>
      <c r="J234" s="66"/>
      <c r="K234" s="66"/>
      <c r="L234" s="66"/>
      <c r="M234" s="66"/>
      <c r="N234" s="66"/>
      <c r="O234" s="66"/>
      <c r="P234" s="66"/>
      <c r="Q234" s="66"/>
      <c r="R234" s="66"/>
      <c r="S234" s="66"/>
      <c r="T234" s="66"/>
      <c r="U234" s="66"/>
      <c r="V234" s="66"/>
      <c r="W234" s="66"/>
      <c r="X234" s="66"/>
      <c r="Y234" s="66"/>
      <c r="Z234" s="66"/>
      <c r="AA234" s="66"/>
      <c r="AB234" s="66"/>
    </row>
    <row r="235" spans="1:28">
      <c r="A235" s="66"/>
      <c r="B235" s="66"/>
      <c r="C235" s="66"/>
      <c r="D235" s="66"/>
      <c r="E235" s="66"/>
      <c r="F235" s="66"/>
      <c r="G235" s="66"/>
      <c r="H235" s="66"/>
      <c r="I235" s="66"/>
      <c r="J235" s="66"/>
      <c r="K235" s="66"/>
      <c r="L235" s="66"/>
      <c r="M235" s="66"/>
      <c r="N235" s="66"/>
      <c r="O235" s="66"/>
      <c r="P235" s="66"/>
      <c r="Q235" s="66"/>
      <c r="R235" s="66"/>
      <c r="S235" s="66"/>
      <c r="T235" s="66"/>
      <c r="U235" s="66"/>
      <c r="V235" s="66"/>
      <c r="W235" s="66"/>
      <c r="X235" s="66"/>
      <c r="Y235" s="66"/>
      <c r="Z235" s="66"/>
      <c r="AA235" s="66"/>
      <c r="AB235" s="66"/>
    </row>
    <row r="236" spans="1:28">
      <c r="A236" s="66"/>
      <c r="B236" s="66"/>
      <c r="C236" s="66"/>
      <c r="D236" s="66"/>
      <c r="E236" s="66"/>
      <c r="F236" s="66"/>
      <c r="G236" s="66"/>
      <c r="H236" s="66"/>
      <c r="I236" s="66"/>
      <c r="J236" s="66"/>
      <c r="K236" s="66"/>
      <c r="L236" s="66"/>
      <c r="M236" s="66"/>
      <c r="N236" s="66"/>
      <c r="O236" s="66"/>
      <c r="P236" s="66"/>
      <c r="Q236" s="66"/>
      <c r="R236" s="66"/>
      <c r="S236" s="66"/>
      <c r="T236" s="66"/>
      <c r="U236" s="66"/>
      <c r="V236" s="66"/>
      <c r="W236" s="66"/>
      <c r="X236" s="66"/>
      <c r="Y236" s="66"/>
      <c r="Z236" s="66"/>
      <c r="AA236" s="66"/>
      <c r="AB236" s="66"/>
    </row>
    <row r="237" spans="1:28">
      <c r="A237" s="66"/>
      <c r="B237" s="66"/>
      <c r="C237" s="66"/>
      <c r="D237" s="66"/>
      <c r="E237" s="66"/>
      <c r="F237" s="66"/>
      <c r="G237" s="66"/>
      <c r="H237" s="66"/>
      <c r="I237" s="66"/>
      <c r="J237" s="66"/>
      <c r="K237" s="66"/>
      <c r="L237" s="66"/>
      <c r="M237" s="66"/>
      <c r="N237" s="66"/>
      <c r="O237" s="66"/>
      <c r="P237" s="66"/>
      <c r="Q237" s="66"/>
      <c r="R237" s="66"/>
      <c r="S237" s="66"/>
      <c r="T237" s="66"/>
      <c r="U237" s="66"/>
      <c r="V237" s="66"/>
      <c r="W237" s="66"/>
      <c r="X237" s="66"/>
      <c r="Y237" s="66"/>
      <c r="Z237" s="66"/>
      <c r="AA237" s="66"/>
      <c r="AB237" s="66"/>
    </row>
    <row r="238" spans="1:28">
      <c r="A238" s="66"/>
      <c r="B238" s="66"/>
      <c r="C238" s="66"/>
      <c r="D238" s="66"/>
      <c r="E238" s="66"/>
      <c r="F238" s="66"/>
      <c r="G238" s="66"/>
      <c r="H238" s="66"/>
      <c r="I238" s="66"/>
      <c r="J238" s="66"/>
      <c r="K238" s="66"/>
      <c r="L238" s="66"/>
      <c r="M238" s="66"/>
      <c r="N238" s="66"/>
      <c r="O238" s="66"/>
      <c r="P238" s="66"/>
      <c r="Q238" s="66"/>
      <c r="R238" s="66"/>
      <c r="S238" s="66"/>
      <c r="T238" s="66"/>
      <c r="U238" s="66"/>
      <c r="V238" s="66"/>
      <c r="W238" s="66"/>
      <c r="X238" s="66"/>
      <c r="Y238" s="66"/>
      <c r="Z238" s="66"/>
      <c r="AA238" s="66"/>
      <c r="AB238" s="66"/>
    </row>
    <row r="239" spans="1:28">
      <c r="A239" s="66"/>
      <c r="B239" s="66"/>
      <c r="C239" s="66"/>
      <c r="D239" s="66"/>
      <c r="E239" s="66"/>
      <c r="F239" s="66"/>
      <c r="G239" s="66"/>
      <c r="H239" s="66"/>
      <c r="I239" s="66"/>
      <c r="J239" s="66"/>
      <c r="K239" s="66"/>
      <c r="L239" s="66"/>
      <c r="M239" s="66"/>
      <c r="N239" s="66"/>
      <c r="O239" s="66"/>
      <c r="P239" s="66"/>
      <c r="Q239" s="66"/>
      <c r="R239" s="66"/>
      <c r="S239" s="66"/>
      <c r="T239" s="66"/>
      <c r="U239" s="66"/>
      <c r="V239" s="66"/>
      <c r="W239" s="66"/>
      <c r="X239" s="66"/>
      <c r="Y239" s="66"/>
      <c r="Z239" s="66"/>
      <c r="AA239" s="66"/>
      <c r="AB239" s="66"/>
    </row>
    <row r="240" spans="1:28">
      <c r="A240" s="66"/>
      <c r="B240" s="66"/>
      <c r="C240" s="66"/>
      <c r="D240" s="66"/>
      <c r="E240" s="66"/>
      <c r="F240" s="66"/>
      <c r="G240" s="66"/>
      <c r="H240" s="66"/>
      <c r="I240" s="66"/>
      <c r="J240" s="66"/>
      <c r="K240" s="66"/>
      <c r="L240" s="66"/>
      <c r="M240" s="66"/>
      <c r="N240" s="66"/>
      <c r="O240" s="66"/>
      <c r="P240" s="66"/>
      <c r="Q240" s="66"/>
      <c r="R240" s="66"/>
      <c r="S240" s="66"/>
      <c r="T240" s="66"/>
      <c r="U240" s="66"/>
      <c r="V240" s="66"/>
      <c r="W240" s="66"/>
      <c r="X240" s="66"/>
      <c r="Y240" s="66"/>
      <c r="Z240" s="66"/>
      <c r="AA240" s="66"/>
      <c r="AB240" s="66"/>
    </row>
    <row r="241" spans="1:28">
      <c r="A241" s="66"/>
      <c r="B241" s="66"/>
      <c r="C241" s="66"/>
      <c r="D241" s="66"/>
      <c r="E241" s="66"/>
      <c r="F241" s="66"/>
      <c r="G241" s="66"/>
      <c r="H241" s="66"/>
      <c r="I241" s="66"/>
      <c r="J241" s="66"/>
      <c r="K241" s="66"/>
      <c r="L241" s="66"/>
      <c r="M241" s="66"/>
      <c r="N241" s="66"/>
      <c r="O241" s="66"/>
      <c r="P241" s="66"/>
      <c r="Q241" s="66"/>
      <c r="R241" s="66"/>
      <c r="S241" s="66"/>
      <c r="T241" s="66"/>
      <c r="U241" s="66"/>
      <c r="V241" s="66"/>
      <c r="W241" s="66"/>
      <c r="X241" s="66"/>
      <c r="Y241" s="66"/>
      <c r="Z241" s="66"/>
      <c r="AA241" s="66"/>
      <c r="AB241" s="66"/>
    </row>
    <row r="242" spans="1:28">
      <c r="A242" s="66"/>
      <c r="B242" s="66"/>
      <c r="C242" s="66"/>
      <c r="D242" s="66"/>
      <c r="E242" s="66"/>
      <c r="F242" s="66"/>
      <c r="G242" s="66"/>
      <c r="H242" s="66"/>
      <c r="I242" s="66"/>
      <c r="J242" s="66"/>
      <c r="K242" s="66"/>
      <c r="L242" s="66"/>
      <c r="M242" s="66"/>
      <c r="N242" s="66"/>
      <c r="O242" s="66"/>
      <c r="P242" s="66"/>
      <c r="Q242" s="66"/>
      <c r="R242" s="66"/>
      <c r="S242" s="66"/>
      <c r="T242" s="66"/>
      <c r="U242" s="66"/>
      <c r="V242" s="66"/>
      <c r="W242" s="66"/>
      <c r="X242" s="66"/>
      <c r="Y242" s="66"/>
      <c r="Z242" s="66"/>
      <c r="AA242" s="66"/>
      <c r="AB242" s="66"/>
    </row>
    <row r="243" spans="1:28">
      <c r="A243" s="66"/>
      <c r="B243" s="66"/>
      <c r="C243" s="66"/>
      <c r="D243" s="66"/>
      <c r="E243" s="66"/>
      <c r="F243" s="66"/>
      <c r="G243" s="66"/>
      <c r="H243" s="66"/>
      <c r="I243" s="66"/>
      <c r="J243" s="66"/>
      <c r="K243" s="66"/>
      <c r="L243" s="66"/>
      <c r="M243" s="66"/>
      <c r="N243" s="66"/>
      <c r="O243" s="66"/>
      <c r="P243" s="66"/>
      <c r="Q243" s="66"/>
      <c r="R243" s="66"/>
      <c r="S243" s="66"/>
      <c r="T243" s="66"/>
      <c r="U243" s="66"/>
      <c r="V243" s="66"/>
      <c r="W243" s="66"/>
      <c r="X243" s="66"/>
      <c r="Y243" s="66"/>
      <c r="Z243" s="66"/>
      <c r="AA243" s="66"/>
      <c r="AB243" s="66"/>
    </row>
    <row r="244" spans="1:28">
      <c r="A244" s="66"/>
      <c r="B244" s="66"/>
      <c r="C244" s="66"/>
      <c r="D244" s="66"/>
      <c r="E244" s="66"/>
      <c r="F244" s="66"/>
      <c r="G244" s="66"/>
      <c r="H244" s="66"/>
      <c r="I244" s="66"/>
      <c r="J244" s="66"/>
      <c r="K244" s="66"/>
      <c r="L244" s="66"/>
      <c r="M244" s="66"/>
      <c r="N244" s="66"/>
      <c r="O244" s="66"/>
      <c r="P244" s="66"/>
      <c r="Q244" s="66"/>
      <c r="R244" s="66"/>
      <c r="S244" s="66"/>
      <c r="T244" s="66"/>
      <c r="U244" s="66"/>
      <c r="V244" s="66"/>
      <c r="W244" s="66"/>
      <c r="X244" s="66"/>
      <c r="Y244" s="66"/>
      <c r="Z244" s="66"/>
      <c r="AA244" s="66"/>
      <c r="AB244" s="66"/>
    </row>
    <row r="245" spans="1:28">
      <c r="A245" s="66"/>
      <c r="B245" s="66"/>
      <c r="C245" s="66"/>
      <c r="D245" s="66"/>
      <c r="E245" s="66"/>
      <c r="F245" s="66"/>
      <c r="G245" s="66"/>
      <c r="H245" s="66"/>
      <c r="I245" s="66"/>
      <c r="J245" s="66"/>
      <c r="K245" s="66"/>
      <c r="L245" s="66"/>
      <c r="M245" s="66"/>
      <c r="N245" s="66"/>
      <c r="O245" s="66"/>
      <c r="P245" s="66"/>
      <c r="Q245" s="66"/>
      <c r="R245" s="66"/>
      <c r="S245" s="66"/>
      <c r="T245" s="66"/>
      <c r="U245" s="66"/>
      <c r="V245" s="66"/>
      <c r="W245" s="66"/>
      <c r="X245" s="66"/>
      <c r="Y245" s="66"/>
      <c r="Z245" s="66"/>
      <c r="AA245" s="66"/>
      <c r="AB245" s="66"/>
    </row>
    <row r="246" spans="1:28">
      <c r="A246" s="66"/>
      <c r="B246" s="66"/>
      <c r="C246" s="66"/>
      <c r="D246" s="66"/>
      <c r="E246" s="66"/>
      <c r="F246" s="66"/>
      <c r="G246" s="66"/>
      <c r="H246" s="66"/>
      <c r="I246" s="66"/>
      <c r="J246" s="66"/>
      <c r="K246" s="66"/>
      <c r="L246" s="66"/>
      <c r="M246" s="66"/>
      <c r="N246" s="66"/>
      <c r="O246" s="66"/>
      <c r="P246" s="66"/>
      <c r="Q246" s="66"/>
      <c r="R246" s="66"/>
      <c r="S246" s="66"/>
      <c r="T246" s="66"/>
      <c r="U246" s="66"/>
      <c r="V246" s="66"/>
      <c r="W246" s="66"/>
      <c r="X246" s="66"/>
      <c r="Y246" s="66"/>
      <c r="Z246" s="66"/>
      <c r="AA246" s="66"/>
      <c r="AB246" s="66"/>
    </row>
    <row r="247" spans="1:28">
      <c r="A247" s="66"/>
      <c r="B247" s="66"/>
      <c r="C247" s="66"/>
      <c r="D247" s="66"/>
      <c r="E247" s="66"/>
      <c r="F247" s="66"/>
      <c r="G247" s="66"/>
      <c r="H247" s="66"/>
      <c r="I247" s="66"/>
      <c r="J247" s="66"/>
      <c r="K247" s="66"/>
      <c r="L247" s="66"/>
      <c r="M247" s="66"/>
      <c r="N247" s="66"/>
      <c r="O247" s="66"/>
      <c r="P247" s="66"/>
      <c r="Q247" s="66"/>
      <c r="R247" s="66"/>
      <c r="S247" s="66"/>
      <c r="T247" s="66"/>
      <c r="U247" s="66"/>
      <c r="V247" s="66"/>
      <c r="W247" s="66"/>
      <c r="X247" s="66"/>
      <c r="Y247" s="66"/>
      <c r="Z247" s="66"/>
      <c r="AA247" s="66"/>
      <c r="AB247" s="66"/>
    </row>
    <row r="248" spans="1:28">
      <c r="A248" s="66"/>
      <c r="B248" s="66"/>
      <c r="C248" s="66"/>
      <c r="D248" s="66"/>
      <c r="E248" s="66"/>
      <c r="F248" s="66"/>
      <c r="G248" s="66"/>
      <c r="H248" s="66"/>
      <c r="I248" s="66"/>
      <c r="J248" s="66"/>
      <c r="K248" s="66"/>
      <c r="L248" s="66"/>
      <c r="M248" s="66"/>
      <c r="N248" s="66"/>
      <c r="O248" s="66"/>
      <c r="P248" s="66"/>
      <c r="Q248" s="66"/>
      <c r="R248" s="66"/>
      <c r="S248" s="66"/>
      <c r="T248" s="66"/>
      <c r="U248" s="66"/>
      <c r="V248" s="66"/>
      <c r="W248" s="66"/>
      <c r="X248" s="66"/>
      <c r="Y248" s="66"/>
      <c r="Z248" s="66"/>
      <c r="AA248" s="66"/>
      <c r="AB248" s="66"/>
    </row>
    <row r="249" spans="1:28">
      <c r="A249" s="66"/>
      <c r="B249" s="66"/>
      <c r="C249" s="66"/>
      <c r="D249" s="66"/>
      <c r="E249" s="66"/>
      <c r="F249" s="66"/>
      <c r="G249" s="66"/>
      <c r="H249" s="66"/>
      <c r="I249" s="66"/>
      <c r="J249" s="66"/>
      <c r="K249" s="66"/>
      <c r="L249" s="66"/>
      <c r="M249" s="66"/>
      <c r="N249" s="66"/>
      <c r="O249" s="66"/>
      <c r="P249" s="66"/>
      <c r="Q249" s="66"/>
      <c r="R249" s="66"/>
      <c r="S249" s="66"/>
      <c r="T249" s="66"/>
      <c r="U249" s="66"/>
      <c r="V249" s="66"/>
      <c r="W249" s="66"/>
      <c r="X249" s="66"/>
      <c r="Y249" s="66"/>
      <c r="Z249" s="66"/>
      <c r="AA249" s="66"/>
      <c r="AB249" s="66"/>
    </row>
    <row r="250" spans="1:28">
      <c r="A250" s="66"/>
      <c r="B250" s="66"/>
      <c r="C250" s="66"/>
      <c r="D250" s="66"/>
      <c r="E250" s="66"/>
      <c r="F250" s="66"/>
      <c r="G250" s="66"/>
      <c r="H250" s="66"/>
      <c r="I250" s="66"/>
      <c r="J250" s="66"/>
      <c r="K250" s="66"/>
      <c r="L250" s="66"/>
      <c r="M250" s="66"/>
      <c r="N250" s="66"/>
      <c r="O250" s="66"/>
      <c r="P250" s="66"/>
      <c r="Q250" s="66"/>
      <c r="R250" s="66"/>
      <c r="S250" s="66"/>
      <c r="T250" s="66"/>
      <c r="U250" s="66"/>
      <c r="V250" s="66"/>
      <c r="W250" s="66"/>
      <c r="X250" s="66"/>
      <c r="Y250" s="66"/>
      <c r="Z250" s="66"/>
      <c r="AA250" s="66"/>
      <c r="AB250" s="66"/>
    </row>
    <row r="251" spans="1:28">
      <c r="A251" s="66"/>
      <c r="B251" s="66"/>
      <c r="C251" s="66"/>
      <c r="D251" s="66"/>
      <c r="E251" s="66"/>
      <c r="F251" s="66"/>
      <c r="G251" s="66"/>
      <c r="H251" s="66"/>
      <c r="I251" s="66"/>
      <c r="J251" s="66"/>
      <c r="K251" s="66"/>
      <c r="L251" s="66"/>
      <c r="M251" s="66"/>
      <c r="N251" s="66"/>
      <c r="O251" s="66"/>
      <c r="P251" s="66"/>
      <c r="Q251" s="66"/>
      <c r="R251" s="66"/>
      <c r="S251" s="66"/>
      <c r="T251" s="66"/>
      <c r="U251" s="66"/>
      <c r="V251" s="66"/>
      <c r="W251" s="66"/>
      <c r="X251" s="66"/>
      <c r="Y251" s="66"/>
      <c r="Z251" s="66"/>
      <c r="AA251" s="66"/>
      <c r="AB251" s="66"/>
    </row>
    <row r="252" spans="1:28">
      <c r="A252" s="66"/>
      <c r="B252" s="66"/>
      <c r="C252" s="66"/>
      <c r="D252" s="66"/>
      <c r="E252" s="66"/>
      <c r="F252" s="66"/>
      <c r="G252" s="66"/>
      <c r="H252" s="66"/>
      <c r="I252" s="66"/>
      <c r="J252" s="66"/>
      <c r="K252" s="66"/>
      <c r="L252" s="66"/>
      <c r="M252" s="66"/>
      <c r="N252" s="66"/>
      <c r="O252" s="66"/>
      <c r="P252" s="66"/>
      <c r="Q252" s="66"/>
      <c r="R252" s="66"/>
      <c r="S252" s="66"/>
      <c r="T252" s="66"/>
      <c r="U252" s="66"/>
      <c r="V252" s="66"/>
      <c r="W252" s="66"/>
      <c r="X252" s="66"/>
      <c r="Y252" s="66"/>
      <c r="Z252" s="66"/>
      <c r="AA252" s="66"/>
      <c r="AB252" s="66"/>
    </row>
    <row r="253" spans="1:28">
      <c r="A253" s="66"/>
      <c r="B253" s="66"/>
      <c r="C253" s="66"/>
      <c r="D253" s="66"/>
      <c r="E253" s="66"/>
      <c r="F253" s="66"/>
      <c r="G253" s="66"/>
      <c r="H253" s="66"/>
      <c r="I253" s="66"/>
      <c r="J253" s="66"/>
      <c r="K253" s="66"/>
      <c r="L253" s="66"/>
      <c r="M253" s="66"/>
      <c r="N253" s="66"/>
      <c r="O253" s="66"/>
      <c r="P253" s="66"/>
      <c r="Q253" s="66"/>
      <c r="R253" s="66"/>
      <c r="S253" s="66"/>
      <c r="T253" s="66"/>
      <c r="U253" s="66"/>
      <c r="V253" s="66"/>
      <c r="W253" s="66"/>
      <c r="X253" s="66"/>
      <c r="Y253" s="66"/>
      <c r="Z253" s="66"/>
      <c r="AA253" s="66"/>
      <c r="AB253" s="66"/>
    </row>
    <row r="254" spans="1:28">
      <c r="A254" s="66"/>
      <c r="B254" s="66"/>
      <c r="C254" s="66"/>
      <c r="D254" s="66"/>
      <c r="E254" s="66"/>
      <c r="F254" s="66"/>
      <c r="G254" s="66"/>
      <c r="H254" s="66"/>
      <c r="I254" s="66"/>
      <c r="J254" s="66"/>
      <c r="K254" s="66"/>
      <c r="L254" s="66"/>
      <c r="M254" s="66"/>
      <c r="N254" s="66"/>
      <c r="O254" s="66"/>
      <c r="P254" s="66"/>
      <c r="Q254" s="66"/>
      <c r="R254" s="66"/>
      <c r="S254" s="66"/>
      <c r="T254" s="66"/>
      <c r="U254" s="66"/>
      <c r="V254" s="66"/>
      <c r="W254" s="66"/>
      <c r="X254" s="66"/>
      <c r="Y254" s="66"/>
      <c r="Z254" s="66"/>
      <c r="AA254" s="66"/>
      <c r="AB254" s="66"/>
    </row>
    <row r="255" spans="1:28">
      <c r="A255" s="66"/>
      <c r="B255" s="66"/>
      <c r="C255" s="66"/>
      <c r="D255" s="66"/>
      <c r="E255" s="66"/>
      <c r="F255" s="66"/>
      <c r="G255" s="66"/>
      <c r="H255" s="66"/>
      <c r="I255" s="66"/>
      <c r="J255" s="66"/>
      <c r="K255" s="66"/>
      <c r="L255" s="66"/>
      <c r="M255" s="66"/>
      <c r="N255" s="66"/>
      <c r="O255" s="66"/>
      <c r="P255" s="66"/>
      <c r="Q255" s="66"/>
      <c r="R255" s="66"/>
      <c r="S255" s="66"/>
      <c r="T255" s="66"/>
      <c r="U255" s="66"/>
      <c r="V255" s="66"/>
      <c r="W255" s="66"/>
      <c r="X255" s="66"/>
      <c r="Y255" s="66"/>
      <c r="Z255" s="66"/>
      <c r="AA255" s="66"/>
      <c r="AB255" s="66"/>
    </row>
    <row r="256" spans="1:28">
      <c r="A256" s="66"/>
      <c r="B256" s="66"/>
      <c r="C256" s="66"/>
      <c r="D256" s="66"/>
      <c r="E256" s="66"/>
      <c r="F256" s="66"/>
      <c r="G256" s="66"/>
      <c r="H256" s="66"/>
      <c r="I256" s="66"/>
      <c r="J256" s="66"/>
      <c r="K256" s="66"/>
      <c r="L256" s="66"/>
      <c r="M256" s="66"/>
      <c r="N256" s="66"/>
      <c r="O256" s="66"/>
      <c r="P256" s="66"/>
      <c r="Q256" s="66"/>
      <c r="R256" s="66"/>
      <c r="S256" s="66"/>
      <c r="T256" s="66"/>
      <c r="U256" s="66"/>
      <c r="V256" s="66"/>
      <c r="W256" s="66"/>
      <c r="X256" s="66"/>
      <c r="Y256" s="66"/>
      <c r="Z256" s="66"/>
      <c r="AA256" s="66"/>
      <c r="AB256" s="66"/>
    </row>
    <row r="257" spans="1:28">
      <c r="A257" s="66"/>
      <c r="B257" s="66"/>
      <c r="C257" s="66"/>
      <c r="D257" s="66"/>
      <c r="E257" s="66"/>
      <c r="F257" s="66"/>
      <c r="G257" s="66"/>
      <c r="H257" s="66"/>
      <c r="I257" s="66"/>
      <c r="J257" s="66"/>
      <c r="K257" s="66"/>
      <c r="L257" s="66"/>
      <c r="M257" s="66"/>
      <c r="N257" s="66"/>
      <c r="O257" s="66"/>
      <c r="P257" s="66"/>
      <c r="Q257" s="66"/>
      <c r="R257" s="66"/>
      <c r="S257" s="66"/>
      <c r="T257" s="66"/>
      <c r="U257" s="66"/>
      <c r="V257" s="66"/>
      <c r="W257" s="66"/>
      <c r="X257" s="66"/>
      <c r="Y257" s="66"/>
      <c r="Z257" s="66"/>
      <c r="AA257" s="66"/>
      <c r="AB257" s="66"/>
    </row>
    <row r="258" spans="1:28">
      <c r="A258" s="66"/>
      <c r="B258" s="66"/>
      <c r="C258" s="66"/>
      <c r="D258" s="66"/>
      <c r="E258" s="66"/>
      <c r="F258" s="66"/>
      <c r="G258" s="66"/>
      <c r="H258" s="66"/>
      <c r="I258" s="66"/>
      <c r="J258" s="66"/>
      <c r="K258" s="66"/>
      <c r="L258" s="66"/>
      <c r="M258" s="66"/>
      <c r="N258" s="66"/>
      <c r="O258" s="66"/>
      <c r="P258" s="66"/>
      <c r="Q258" s="66"/>
      <c r="R258" s="66"/>
      <c r="S258" s="66"/>
      <c r="T258" s="66"/>
      <c r="U258" s="66"/>
      <c r="V258" s="66"/>
      <c r="W258" s="66"/>
      <c r="X258" s="66"/>
      <c r="Y258" s="66"/>
      <c r="Z258" s="66"/>
      <c r="AA258" s="66"/>
      <c r="AB258" s="66"/>
    </row>
    <row r="259" spans="1:28">
      <c r="A259" s="66"/>
      <c r="B259" s="66"/>
      <c r="C259" s="66"/>
      <c r="D259" s="66"/>
      <c r="E259" s="66"/>
      <c r="F259" s="66"/>
      <c r="G259" s="66"/>
      <c r="H259" s="66"/>
      <c r="I259" s="66"/>
      <c r="J259" s="66"/>
      <c r="K259" s="66"/>
      <c r="L259" s="66"/>
      <c r="M259" s="66"/>
      <c r="N259" s="66"/>
      <c r="O259" s="66"/>
      <c r="P259" s="66"/>
      <c r="Q259" s="66"/>
      <c r="R259" s="66"/>
      <c r="S259" s="66"/>
      <c r="T259" s="66"/>
      <c r="U259" s="66"/>
      <c r="V259" s="66"/>
      <c r="W259" s="66"/>
      <c r="X259" s="66"/>
      <c r="Y259" s="66"/>
      <c r="Z259" s="66"/>
      <c r="AA259" s="66"/>
      <c r="AB259" s="66"/>
    </row>
    <row r="260" spans="1:28">
      <c r="A260" s="66"/>
      <c r="B260" s="66"/>
      <c r="C260" s="66"/>
      <c r="D260" s="66"/>
      <c r="E260" s="66"/>
      <c r="F260" s="66"/>
      <c r="G260" s="66"/>
      <c r="H260" s="66"/>
      <c r="I260" s="66"/>
      <c r="J260" s="66"/>
      <c r="K260" s="66"/>
      <c r="L260" s="66"/>
      <c r="M260" s="66"/>
      <c r="N260" s="66"/>
      <c r="O260" s="66"/>
      <c r="P260" s="66"/>
      <c r="Q260" s="66"/>
      <c r="R260" s="66"/>
      <c r="S260" s="66"/>
      <c r="T260" s="66"/>
      <c r="U260" s="66"/>
      <c r="V260" s="66"/>
      <c r="W260" s="66"/>
      <c r="X260" s="66"/>
      <c r="Y260" s="66"/>
      <c r="Z260" s="66"/>
      <c r="AA260" s="66"/>
      <c r="AB260" s="66"/>
    </row>
    <row r="261" spans="1:28">
      <c r="A261" s="66"/>
      <c r="B261" s="66"/>
      <c r="C261" s="66"/>
      <c r="D261" s="66"/>
      <c r="E261" s="66"/>
      <c r="F261" s="66"/>
      <c r="G261" s="66"/>
      <c r="H261" s="66"/>
      <c r="I261" s="66"/>
      <c r="J261" s="66"/>
      <c r="K261" s="66"/>
      <c r="L261" s="66"/>
      <c r="M261" s="66"/>
      <c r="N261" s="66"/>
      <c r="O261" s="66"/>
      <c r="P261" s="66"/>
      <c r="Q261" s="66"/>
      <c r="R261" s="66"/>
      <c r="S261" s="66"/>
      <c r="T261" s="66"/>
      <c r="U261" s="66"/>
      <c r="V261" s="66"/>
      <c r="W261" s="66"/>
      <c r="X261" s="66"/>
      <c r="Y261" s="66"/>
      <c r="Z261" s="66"/>
      <c r="AA261" s="66"/>
      <c r="AB261" s="66"/>
    </row>
    <row r="262" spans="1:28">
      <c r="A262" s="66"/>
      <c r="B262" s="66"/>
      <c r="C262" s="66"/>
      <c r="D262" s="66"/>
      <c r="E262" s="66"/>
      <c r="F262" s="66"/>
      <c r="G262" s="66"/>
      <c r="H262" s="66"/>
      <c r="I262" s="66"/>
      <c r="J262" s="66"/>
      <c r="K262" s="66"/>
      <c r="L262" s="66"/>
      <c r="M262" s="66"/>
      <c r="N262" s="66"/>
      <c r="O262" s="66"/>
      <c r="P262" s="66"/>
      <c r="Q262" s="66"/>
      <c r="R262" s="66"/>
      <c r="S262" s="66"/>
      <c r="T262" s="66"/>
      <c r="U262" s="66"/>
      <c r="V262" s="66"/>
      <c r="W262" s="66"/>
      <c r="X262" s="66"/>
      <c r="Y262" s="66"/>
      <c r="Z262" s="66"/>
      <c r="AA262" s="66"/>
      <c r="AB262" s="66"/>
    </row>
    <row r="263" spans="1:28">
      <c r="A263" s="66"/>
      <c r="B263" s="66"/>
      <c r="C263" s="66"/>
      <c r="D263" s="66"/>
      <c r="E263" s="66"/>
      <c r="F263" s="66"/>
      <c r="G263" s="66"/>
      <c r="H263" s="66"/>
      <c r="I263" s="66"/>
      <c r="J263" s="66"/>
      <c r="K263" s="66"/>
      <c r="L263" s="66"/>
      <c r="M263" s="66"/>
      <c r="N263" s="66"/>
      <c r="O263" s="66"/>
      <c r="P263" s="66"/>
      <c r="Q263" s="66"/>
      <c r="R263" s="66"/>
      <c r="S263" s="66"/>
      <c r="T263" s="66"/>
      <c r="U263" s="66"/>
      <c r="V263" s="66"/>
      <c r="W263" s="66"/>
      <c r="X263" s="66"/>
      <c r="Y263" s="66"/>
      <c r="Z263" s="66"/>
      <c r="AA263" s="66"/>
      <c r="AB263" s="66"/>
    </row>
    <row r="264" spans="1:28">
      <c r="A264" s="66"/>
      <c r="B264" s="66"/>
      <c r="C264" s="66"/>
      <c r="D264" s="66"/>
      <c r="E264" s="66"/>
      <c r="F264" s="66"/>
      <c r="G264" s="66"/>
      <c r="H264" s="66"/>
      <c r="I264" s="66"/>
      <c r="J264" s="66"/>
      <c r="K264" s="66"/>
      <c r="L264" s="66"/>
      <c r="M264" s="66"/>
      <c r="N264" s="66"/>
      <c r="O264" s="66"/>
      <c r="P264" s="66"/>
      <c r="Q264" s="66"/>
      <c r="R264" s="66"/>
      <c r="S264" s="66"/>
      <c r="T264" s="66"/>
      <c r="U264" s="66"/>
      <c r="V264" s="66"/>
      <c r="W264" s="66"/>
      <c r="X264" s="66"/>
      <c r="Y264" s="66"/>
      <c r="Z264" s="66"/>
      <c r="AA264" s="66"/>
      <c r="AB264" s="66"/>
    </row>
    <row r="265" spans="1:28">
      <c r="A265" s="66"/>
      <c r="B265" s="66"/>
      <c r="C265" s="66"/>
      <c r="D265" s="66"/>
      <c r="E265" s="66"/>
      <c r="F265" s="66"/>
      <c r="G265" s="66"/>
      <c r="H265" s="66"/>
      <c r="I265" s="66"/>
      <c r="J265" s="66"/>
      <c r="K265" s="66"/>
      <c r="L265" s="66"/>
      <c r="M265" s="66"/>
      <c r="N265" s="66"/>
      <c r="O265" s="66"/>
      <c r="P265" s="66"/>
      <c r="Q265" s="66"/>
      <c r="R265" s="66"/>
      <c r="S265" s="66"/>
      <c r="T265" s="66"/>
      <c r="U265" s="66"/>
      <c r="V265" s="66"/>
      <c r="W265" s="66"/>
      <c r="X265" s="66"/>
      <c r="Y265" s="66"/>
      <c r="Z265" s="66"/>
      <c r="AA265" s="66"/>
      <c r="AB265" s="66"/>
    </row>
    <row r="266" spans="1:28">
      <c r="A266" s="66"/>
      <c r="B266" s="66"/>
      <c r="C266" s="66"/>
      <c r="D266" s="66"/>
      <c r="E266" s="66"/>
      <c r="F266" s="66"/>
      <c r="G266" s="66"/>
      <c r="H266" s="66"/>
      <c r="I266" s="66"/>
      <c r="J266" s="66"/>
      <c r="K266" s="66"/>
      <c r="L266" s="66"/>
      <c r="M266" s="66"/>
      <c r="N266" s="66"/>
      <c r="O266" s="66"/>
      <c r="P266" s="66"/>
      <c r="Q266" s="66"/>
      <c r="R266" s="66"/>
      <c r="S266" s="66"/>
      <c r="T266" s="66"/>
      <c r="U266" s="66"/>
      <c r="V266" s="66"/>
      <c r="W266" s="66"/>
      <c r="X266" s="66"/>
      <c r="Y266" s="66"/>
      <c r="Z266" s="66"/>
      <c r="AA266" s="66"/>
      <c r="AB266" s="66"/>
    </row>
    <row r="267" spans="1:28">
      <c r="A267" s="66"/>
      <c r="B267" s="66"/>
      <c r="C267" s="66"/>
      <c r="D267" s="66"/>
      <c r="E267" s="66"/>
      <c r="F267" s="66"/>
      <c r="G267" s="66"/>
      <c r="H267" s="66"/>
      <c r="I267" s="66"/>
      <c r="J267" s="66"/>
      <c r="K267" s="66"/>
      <c r="L267" s="66"/>
      <c r="M267" s="66"/>
      <c r="N267" s="66"/>
      <c r="O267" s="66"/>
      <c r="P267" s="66"/>
      <c r="Q267" s="66"/>
      <c r="R267" s="66"/>
      <c r="S267" s="66"/>
      <c r="T267" s="66"/>
      <c r="U267" s="66"/>
      <c r="V267" s="66"/>
      <c r="W267" s="66"/>
      <c r="X267" s="66"/>
      <c r="Y267" s="66"/>
      <c r="Z267" s="66"/>
      <c r="AA267" s="66"/>
      <c r="AB267" s="66"/>
    </row>
    <row r="268" spans="1:28">
      <c r="A268" s="66"/>
      <c r="B268" s="66"/>
      <c r="C268" s="66"/>
      <c r="D268" s="66"/>
      <c r="E268" s="66"/>
      <c r="F268" s="66"/>
      <c r="G268" s="66"/>
      <c r="H268" s="66"/>
      <c r="I268" s="66"/>
      <c r="J268" s="66"/>
      <c r="K268" s="66"/>
      <c r="L268" s="66"/>
      <c r="M268" s="66"/>
      <c r="N268" s="66"/>
      <c r="O268" s="66"/>
      <c r="P268" s="66"/>
      <c r="Q268" s="66"/>
      <c r="R268" s="66"/>
      <c r="S268" s="66"/>
      <c r="T268" s="66"/>
      <c r="U268" s="66"/>
      <c r="V268" s="66"/>
      <c r="W268" s="66"/>
      <c r="X268" s="66"/>
      <c r="Y268" s="66"/>
      <c r="Z268" s="66"/>
      <c r="AA268" s="66"/>
      <c r="AB268" s="66"/>
    </row>
    <row r="269" spans="1:28">
      <c r="A269" s="66"/>
      <c r="B269" s="66"/>
      <c r="C269" s="66"/>
      <c r="D269" s="66"/>
      <c r="E269" s="66"/>
      <c r="F269" s="66"/>
      <c r="G269" s="66"/>
      <c r="H269" s="66"/>
      <c r="I269" s="66"/>
      <c r="J269" s="66"/>
      <c r="K269" s="66"/>
      <c r="L269" s="66"/>
      <c r="M269" s="66"/>
      <c r="N269" s="66"/>
      <c r="O269" s="66"/>
      <c r="P269" s="66"/>
      <c r="Q269" s="66"/>
      <c r="R269" s="66"/>
      <c r="S269" s="66"/>
      <c r="T269" s="66"/>
      <c r="U269" s="66"/>
      <c r="V269" s="66"/>
      <c r="W269" s="66"/>
      <c r="X269" s="66"/>
      <c r="Y269" s="66"/>
      <c r="Z269" s="66"/>
      <c r="AA269" s="66"/>
      <c r="AB269" s="66"/>
    </row>
    <row r="270" spans="1:28">
      <c r="A270" s="66"/>
      <c r="B270" s="66"/>
      <c r="C270" s="66"/>
      <c r="D270" s="66"/>
      <c r="E270" s="66"/>
      <c r="F270" s="66"/>
      <c r="G270" s="66"/>
      <c r="H270" s="66"/>
      <c r="I270" s="66"/>
      <c r="J270" s="66"/>
      <c r="K270" s="66"/>
      <c r="L270" s="66"/>
      <c r="M270" s="66"/>
      <c r="N270" s="66"/>
      <c r="O270" s="66"/>
      <c r="P270" s="66"/>
      <c r="Q270" s="66"/>
      <c r="R270" s="66"/>
      <c r="S270" s="66"/>
      <c r="T270" s="66"/>
      <c r="U270" s="66"/>
      <c r="V270" s="66"/>
      <c r="W270" s="66"/>
      <c r="X270" s="66"/>
      <c r="Y270" s="66"/>
      <c r="Z270" s="66"/>
      <c r="AA270" s="66"/>
      <c r="AB270" s="66"/>
    </row>
    <row r="271" spans="1:28">
      <c r="A271" s="66"/>
      <c r="B271" s="66"/>
      <c r="C271" s="66"/>
      <c r="D271" s="66"/>
      <c r="E271" s="66"/>
      <c r="F271" s="66"/>
      <c r="G271" s="66"/>
      <c r="H271" s="66"/>
      <c r="I271" s="66"/>
      <c r="J271" s="66"/>
      <c r="K271" s="66"/>
      <c r="L271" s="66"/>
      <c r="M271" s="66"/>
      <c r="N271" s="66"/>
      <c r="O271" s="66"/>
      <c r="P271" s="66"/>
      <c r="Q271" s="66"/>
      <c r="R271" s="66"/>
      <c r="S271" s="66"/>
      <c r="T271" s="66"/>
      <c r="U271" s="66"/>
      <c r="V271" s="66"/>
      <c r="W271" s="66"/>
      <c r="X271" s="66"/>
      <c r="Y271" s="66"/>
      <c r="Z271" s="66"/>
      <c r="AA271" s="66"/>
      <c r="AB271" s="66"/>
    </row>
    <row r="272" spans="1:28">
      <c r="A272" s="66"/>
      <c r="B272" s="66"/>
      <c r="C272" s="66"/>
      <c r="D272" s="66"/>
      <c r="E272" s="66"/>
      <c r="F272" s="66"/>
      <c r="G272" s="66"/>
      <c r="H272" s="66"/>
      <c r="I272" s="66"/>
      <c r="J272" s="66"/>
      <c r="K272" s="66"/>
      <c r="L272" s="66"/>
      <c r="M272" s="66"/>
      <c r="N272" s="66"/>
      <c r="O272" s="66"/>
      <c r="P272" s="66"/>
      <c r="Q272" s="66"/>
      <c r="R272" s="66"/>
      <c r="S272" s="66"/>
      <c r="T272" s="66"/>
      <c r="U272" s="66"/>
      <c r="V272" s="66"/>
      <c r="W272" s="66"/>
      <c r="X272" s="66"/>
      <c r="Y272" s="66"/>
      <c r="Z272" s="66"/>
      <c r="AA272" s="66"/>
      <c r="AB272" s="66"/>
    </row>
    <row r="273" spans="1:28">
      <c r="A273" s="66"/>
      <c r="B273" s="66"/>
      <c r="C273" s="66"/>
      <c r="D273" s="66"/>
      <c r="E273" s="66"/>
      <c r="F273" s="66"/>
      <c r="G273" s="66"/>
      <c r="H273" s="66"/>
      <c r="I273" s="66"/>
      <c r="J273" s="66"/>
      <c r="K273" s="66"/>
      <c r="L273" s="66"/>
      <c r="M273" s="66"/>
      <c r="N273" s="66"/>
      <c r="O273" s="66"/>
      <c r="P273" s="66"/>
      <c r="Q273" s="66"/>
      <c r="R273" s="66"/>
      <c r="S273" s="66"/>
      <c r="T273" s="66"/>
      <c r="U273" s="66"/>
      <c r="V273" s="66"/>
      <c r="W273" s="66"/>
      <c r="X273" s="66"/>
      <c r="Y273" s="66"/>
      <c r="Z273" s="66"/>
      <c r="AA273" s="66"/>
      <c r="AB273" s="66"/>
    </row>
    <row r="274" spans="1:28">
      <c r="A274" s="66"/>
      <c r="B274" s="66"/>
      <c r="C274" s="66"/>
      <c r="D274" s="66"/>
      <c r="E274" s="66"/>
      <c r="F274" s="66"/>
      <c r="G274" s="66"/>
      <c r="H274" s="66"/>
      <c r="I274" s="66"/>
      <c r="J274" s="66"/>
      <c r="K274" s="66"/>
      <c r="L274" s="66"/>
      <c r="M274" s="66"/>
      <c r="N274" s="66"/>
      <c r="O274" s="66"/>
      <c r="P274" s="66"/>
      <c r="Q274" s="66"/>
      <c r="R274" s="66"/>
      <c r="S274" s="66"/>
      <c r="T274" s="66"/>
      <c r="U274" s="66"/>
      <c r="V274" s="66"/>
      <c r="W274" s="66"/>
      <c r="X274" s="66"/>
      <c r="Y274" s="66"/>
      <c r="Z274" s="66"/>
      <c r="AA274" s="66"/>
      <c r="AB274" s="66"/>
    </row>
    <row r="275" spans="1:28">
      <c r="A275" s="66"/>
      <c r="B275" s="66"/>
      <c r="C275" s="66"/>
      <c r="D275" s="66"/>
      <c r="E275" s="66"/>
      <c r="F275" s="66"/>
      <c r="G275" s="66"/>
      <c r="H275" s="66"/>
      <c r="I275" s="66"/>
      <c r="J275" s="66"/>
      <c r="K275" s="66"/>
      <c r="L275" s="66"/>
      <c r="M275" s="66"/>
      <c r="N275" s="66"/>
      <c r="O275" s="66"/>
      <c r="P275" s="66"/>
      <c r="Q275" s="66"/>
      <c r="R275" s="66"/>
      <c r="S275" s="66"/>
      <c r="T275" s="66"/>
      <c r="U275" s="66"/>
      <c r="V275" s="66"/>
      <c r="W275" s="66"/>
      <c r="X275" s="66"/>
      <c r="Y275" s="66"/>
      <c r="Z275" s="66"/>
      <c r="AA275" s="66"/>
      <c r="AB275" s="66"/>
    </row>
    <row r="276" spans="1:28">
      <c r="A276" s="66"/>
      <c r="B276" s="66"/>
      <c r="C276" s="66"/>
      <c r="D276" s="66"/>
      <c r="E276" s="66"/>
      <c r="F276" s="66"/>
      <c r="G276" s="66"/>
      <c r="H276" s="66"/>
      <c r="I276" s="66"/>
      <c r="J276" s="66"/>
      <c r="K276" s="66"/>
      <c r="L276" s="66"/>
      <c r="M276" s="66"/>
      <c r="N276" s="66"/>
      <c r="O276" s="66"/>
      <c r="P276" s="66"/>
      <c r="Q276" s="66"/>
      <c r="R276" s="66"/>
      <c r="S276" s="66"/>
      <c r="T276" s="66"/>
      <c r="U276" s="66"/>
      <c r="V276" s="66"/>
      <c r="W276" s="66"/>
      <c r="X276" s="66"/>
      <c r="Y276" s="66"/>
      <c r="Z276" s="66"/>
      <c r="AA276" s="66"/>
      <c r="AB276" s="66"/>
    </row>
    <row r="277" spans="1:28">
      <c r="A277" s="66"/>
      <c r="B277" s="66"/>
      <c r="C277" s="66"/>
      <c r="D277" s="66"/>
      <c r="E277" s="66"/>
      <c r="F277" s="66"/>
      <c r="G277" s="66"/>
      <c r="H277" s="66"/>
      <c r="I277" s="66"/>
      <c r="J277" s="66"/>
      <c r="K277" s="66"/>
      <c r="L277" s="66"/>
      <c r="M277" s="66"/>
      <c r="N277" s="66"/>
      <c r="O277" s="66"/>
      <c r="P277" s="66"/>
      <c r="Q277" s="66"/>
      <c r="R277" s="66"/>
      <c r="S277" s="66"/>
      <c r="T277" s="66"/>
      <c r="U277" s="66"/>
      <c r="V277" s="66"/>
      <c r="W277" s="66"/>
      <c r="X277" s="66"/>
      <c r="Y277" s="66"/>
      <c r="Z277" s="66"/>
      <c r="AA277" s="66"/>
      <c r="AB277" s="66"/>
    </row>
    <row r="278" spans="1:28">
      <c r="A278" s="66"/>
      <c r="B278" s="66"/>
      <c r="C278" s="66"/>
      <c r="D278" s="66"/>
      <c r="E278" s="66"/>
      <c r="F278" s="66"/>
      <c r="G278" s="66"/>
      <c r="H278" s="66"/>
      <c r="I278" s="66"/>
      <c r="J278" s="66"/>
      <c r="K278" s="66"/>
      <c r="L278" s="66"/>
      <c r="M278" s="66"/>
      <c r="N278" s="66"/>
      <c r="O278" s="66"/>
      <c r="P278" s="66"/>
      <c r="Q278" s="66"/>
      <c r="R278" s="66"/>
      <c r="S278" s="66"/>
      <c r="T278" s="66"/>
      <c r="U278" s="66"/>
      <c r="V278" s="66"/>
      <c r="W278" s="66"/>
      <c r="X278" s="66"/>
      <c r="Y278" s="66"/>
      <c r="Z278" s="66"/>
      <c r="AA278" s="66"/>
      <c r="AB278" s="66"/>
    </row>
    <row r="279" spans="1:28">
      <c r="A279" s="66"/>
      <c r="B279" s="66"/>
      <c r="C279" s="66"/>
      <c r="D279" s="66"/>
      <c r="E279" s="66"/>
      <c r="F279" s="66"/>
      <c r="G279" s="66"/>
      <c r="H279" s="66"/>
      <c r="I279" s="66"/>
      <c r="J279" s="66"/>
      <c r="K279" s="66"/>
      <c r="L279" s="66"/>
      <c r="M279" s="66"/>
      <c r="N279" s="66"/>
      <c r="O279" s="66"/>
      <c r="P279" s="66"/>
      <c r="Q279" s="66"/>
      <c r="R279" s="66"/>
      <c r="S279" s="66"/>
      <c r="T279" s="66"/>
      <c r="U279" s="66"/>
      <c r="V279" s="66"/>
      <c r="W279" s="66"/>
      <c r="X279" s="66"/>
      <c r="Y279" s="66"/>
      <c r="Z279" s="66"/>
      <c r="AA279" s="66"/>
      <c r="AB279" s="66"/>
    </row>
    <row r="280" spans="1:28">
      <c r="A280" s="66"/>
      <c r="B280" s="66"/>
      <c r="C280" s="66"/>
      <c r="D280" s="66"/>
      <c r="E280" s="66"/>
      <c r="F280" s="66"/>
      <c r="G280" s="66"/>
      <c r="H280" s="66"/>
      <c r="I280" s="66"/>
      <c r="J280" s="66"/>
      <c r="K280" s="66"/>
      <c r="L280" s="66"/>
      <c r="M280" s="66"/>
      <c r="N280" s="66"/>
      <c r="O280" s="66"/>
      <c r="P280" s="66"/>
      <c r="Q280" s="66"/>
      <c r="R280" s="66"/>
      <c r="S280" s="66"/>
      <c r="T280" s="66"/>
      <c r="U280" s="66"/>
      <c r="V280" s="66"/>
      <c r="W280" s="66"/>
      <c r="X280" s="66"/>
      <c r="Y280" s="66"/>
      <c r="Z280" s="66"/>
      <c r="AA280" s="66"/>
      <c r="AB280" s="66"/>
    </row>
    <row r="281" spans="1:28">
      <c r="A281" s="66"/>
      <c r="B281" s="66"/>
      <c r="C281" s="66"/>
      <c r="D281" s="66"/>
      <c r="E281" s="66"/>
      <c r="F281" s="66"/>
      <c r="G281" s="66"/>
      <c r="H281" s="66"/>
      <c r="I281" s="66"/>
      <c r="J281" s="66"/>
      <c r="K281" s="66"/>
      <c r="L281" s="66"/>
      <c r="M281" s="66"/>
      <c r="N281" s="66"/>
      <c r="O281" s="66"/>
      <c r="P281" s="66"/>
      <c r="Q281" s="66"/>
      <c r="R281" s="66"/>
      <c r="S281" s="66"/>
      <c r="T281" s="66"/>
      <c r="U281" s="66"/>
      <c r="V281" s="66"/>
      <c r="W281" s="66"/>
      <c r="X281" s="66"/>
      <c r="Y281" s="66"/>
      <c r="Z281" s="66"/>
      <c r="AA281" s="66"/>
      <c r="AB281" s="66"/>
    </row>
    <row r="282" spans="1:28">
      <c r="A282" s="66"/>
      <c r="B282" s="66"/>
      <c r="C282" s="66"/>
      <c r="D282" s="66"/>
      <c r="E282" s="66"/>
      <c r="F282" s="66"/>
      <c r="G282" s="66"/>
      <c r="H282" s="66"/>
      <c r="I282" s="66"/>
      <c r="J282" s="66"/>
      <c r="K282" s="66"/>
      <c r="L282" s="66"/>
      <c r="M282" s="66"/>
      <c r="N282" s="66"/>
      <c r="O282" s="66"/>
      <c r="P282" s="66"/>
      <c r="Q282" s="66"/>
      <c r="R282" s="66"/>
      <c r="S282" s="66"/>
      <c r="T282" s="66"/>
      <c r="U282" s="66"/>
      <c r="V282" s="66"/>
      <c r="W282" s="66"/>
      <c r="X282" s="66"/>
      <c r="Y282" s="66"/>
      <c r="Z282" s="66"/>
      <c r="AA282" s="66"/>
      <c r="AB282" s="66"/>
    </row>
    <row r="283" spans="1:28">
      <c r="A283" s="66"/>
      <c r="B283" s="66"/>
      <c r="C283" s="66"/>
      <c r="D283" s="66"/>
      <c r="E283" s="66"/>
      <c r="F283" s="66"/>
      <c r="G283" s="66"/>
      <c r="H283" s="66"/>
      <c r="I283" s="66"/>
      <c r="J283" s="66"/>
      <c r="K283" s="66"/>
      <c r="L283" s="66"/>
      <c r="M283" s="66"/>
      <c r="N283" s="66"/>
      <c r="O283" s="66"/>
      <c r="P283" s="66"/>
      <c r="Q283" s="66"/>
      <c r="R283" s="66"/>
      <c r="S283" s="66"/>
      <c r="T283" s="66"/>
      <c r="U283" s="66"/>
      <c r="V283" s="66"/>
      <c r="W283" s="66"/>
      <c r="X283" s="66"/>
      <c r="Y283" s="66"/>
      <c r="Z283" s="66"/>
      <c r="AA283" s="66"/>
      <c r="AB283" s="66"/>
    </row>
    <row r="284" spans="1:28">
      <c r="A284" s="66"/>
      <c r="B284" s="66"/>
      <c r="C284" s="66"/>
      <c r="D284" s="66"/>
      <c r="E284" s="66"/>
      <c r="F284" s="66"/>
      <c r="G284" s="66"/>
      <c r="H284" s="66"/>
      <c r="I284" s="66"/>
      <c r="J284" s="66"/>
      <c r="K284" s="66"/>
      <c r="L284" s="66"/>
      <c r="M284" s="66"/>
      <c r="N284" s="66"/>
      <c r="O284" s="66"/>
      <c r="P284" s="66"/>
      <c r="Q284" s="66"/>
      <c r="R284" s="66"/>
      <c r="S284" s="66"/>
      <c r="T284" s="66"/>
      <c r="U284" s="66"/>
      <c r="V284" s="66"/>
      <c r="W284" s="66"/>
      <c r="X284" s="66"/>
      <c r="Y284" s="66"/>
      <c r="Z284" s="66"/>
      <c r="AA284" s="66"/>
      <c r="AB284" s="66"/>
    </row>
    <row r="285" spans="1:28">
      <c r="A285" s="66"/>
      <c r="B285" s="66"/>
      <c r="C285" s="66"/>
      <c r="D285" s="66"/>
      <c r="E285" s="66"/>
      <c r="F285" s="66"/>
      <c r="G285" s="66"/>
      <c r="H285" s="66"/>
      <c r="I285" s="66"/>
      <c r="J285" s="66"/>
      <c r="K285" s="66"/>
      <c r="L285" s="66"/>
      <c r="M285" s="66"/>
      <c r="N285" s="66"/>
      <c r="O285" s="66"/>
      <c r="P285" s="66"/>
      <c r="Q285" s="66"/>
      <c r="R285" s="66"/>
      <c r="S285" s="66"/>
      <c r="T285" s="66"/>
      <c r="U285" s="66"/>
      <c r="V285" s="66"/>
      <c r="W285" s="66"/>
      <c r="X285" s="66"/>
      <c r="Y285" s="66"/>
      <c r="Z285" s="66"/>
      <c r="AA285" s="66"/>
      <c r="AB285" s="66"/>
    </row>
    <row r="286" spans="1:28">
      <c r="A286" s="66"/>
      <c r="B286" s="66"/>
      <c r="C286" s="66"/>
      <c r="D286" s="66"/>
      <c r="E286" s="66"/>
      <c r="F286" s="66"/>
      <c r="G286" s="66"/>
      <c r="H286" s="66"/>
      <c r="I286" s="66"/>
      <c r="J286" s="66"/>
      <c r="K286" s="66"/>
      <c r="L286" s="66"/>
      <c r="M286" s="66"/>
      <c r="N286" s="66"/>
      <c r="O286" s="66"/>
      <c r="P286" s="66"/>
      <c r="Q286" s="66"/>
      <c r="R286" s="66"/>
      <c r="S286" s="66"/>
      <c r="T286" s="66"/>
      <c r="U286" s="66"/>
      <c r="V286" s="66"/>
      <c r="W286" s="66"/>
      <c r="X286" s="66"/>
      <c r="Y286" s="66"/>
      <c r="Z286" s="66"/>
      <c r="AA286" s="66"/>
      <c r="AB286" s="66"/>
    </row>
    <row r="287" spans="1:28">
      <c r="A287" s="66"/>
      <c r="B287" s="66"/>
      <c r="C287" s="66"/>
      <c r="D287" s="66"/>
      <c r="E287" s="66"/>
      <c r="F287" s="66"/>
      <c r="G287" s="66"/>
      <c r="H287" s="66"/>
      <c r="I287" s="66"/>
      <c r="J287" s="66"/>
      <c r="K287" s="66"/>
      <c r="L287" s="66"/>
      <c r="M287" s="66"/>
      <c r="N287" s="66"/>
      <c r="O287" s="66"/>
      <c r="P287" s="66"/>
      <c r="Q287" s="66"/>
      <c r="R287" s="66"/>
      <c r="S287" s="66"/>
      <c r="T287" s="66"/>
      <c r="U287" s="66"/>
      <c r="V287" s="66"/>
      <c r="W287" s="66"/>
      <c r="X287" s="66"/>
      <c r="Y287" s="66"/>
      <c r="Z287" s="66"/>
      <c r="AA287" s="66"/>
      <c r="AB287" s="66"/>
    </row>
    <row r="288" spans="1:28">
      <c r="A288" s="66"/>
      <c r="B288" s="66"/>
      <c r="C288" s="66"/>
      <c r="D288" s="66"/>
      <c r="E288" s="66"/>
      <c r="F288" s="66"/>
      <c r="G288" s="66"/>
      <c r="H288" s="66"/>
      <c r="I288" s="66"/>
      <c r="J288" s="66"/>
      <c r="K288" s="66"/>
      <c r="L288" s="66"/>
      <c r="M288" s="66"/>
      <c r="N288" s="66"/>
      <c r="O288" s="66"/>
      <c r="P288" s="66"/>
      <c r="Q288" s="66"/>
      <c r="R288" s="66"/>
      <c r="S288" s="66"/>
      <c r="T288" s="66"/>
      <c r="U288" s="66"/>
      <c r="V288" s="66"/>
      <c r="W288" s="66"/>
      <c r="X288" s="66"/>
      <c r="Y288" s="66"/>
      <c r="Z288" s="66"/>
      <c r="AA288" s="66"/>
      <c r="AB288" s="66"/>
    </row>
    <row r="289" spans="1:28">
      <c r="A289" s="66"/>
      <c r="B289" s="66"/>
      <c r="C289" s="66"/>
      <c r="D289" s="66"/>
      <c r="E289" s="66"/>
      <c r="F289" s="66"/>
      <c r="G289" s="66"/>
      <c r="H289" s="66"/>
      <c r="I289" s="66"/>
      <c r="J289" s="66"/>
      <c r="K289" s="66"/>
      <c r="L289" s="66"/>
      <c r="M289" s="66"/>
      <c r="N289" s="66"/>
      <c r="O289" s="66"/>
      <c r="P289" s="66"/>
      <c r="Q289" s="66"/>
      <c r="R289" s="66"/>
      <c r="S289" s="66"/>
      <c r="T289" s="66"/>
      <c r="U289" s="66"/>
      <c r="V289" s="66"/>
      <c r="W289" s="66"/>
      <c r="X289" s="66"/>
      <c r="Y289" s="66"/>
      <c r="Z289" s="66"/>
      <c r="AA289" s="66"/>
      <c r="AB289" s="66"/>
    </row>
    <row r="290" spans="1:28">
      <c r="A290" s="66"/>
      <c r="B290" s="66"/>
      <c r="C290" s="66"/>
      <c r="D290" s="66"/>
      <c r="E290" s="66"/>
      <c r="F290" s="66"/>
      <c r="G290" s="66"/>
      <c r="H290" s="66"/>
      <c r="I290" s="66"/>
      <c r="J290" s="66"/>
      <c r="K290" s="66"/>
      <c r="L290" s="66"/>
      <c r="M290" s="66"/>
      <c r="N290" s="66"/>
      <c r="O290" s="66"/>
      <c r="P290" s="66"/>
      <c r="Q290" s="66"/>
      <c r="R290" s="66"/>
      <c r="S290" s="66"/>
      <c r="T290" s="66"/>
      <c r="U290" s="66"/>
      <c r="V290" s="66"/>
      <c r="W290" s="66"/>
      <c r="X290" s="66"/>
      <c r="Y290" s="66"/>
      <c r="Z290" s="66"/>
      <c r="AA290" s="66"/>
      <c r="AB290" s="66"/>
    </row>
    <row r="291" spans="1:28">
      <c r="A291" s="66"/>
      <c r="B291" s="66"/>
      <c r="C291" s="66"/>
      <c r="D291" s="66"/>
      <c r="E291" s="66"/>
      <c r="F291" s="66"/>
      <c r="G291" s="66"/>
      <c r="H291" s="66"/>
      <c r="I291" s="66"/>
      <c r="J291" s="66"/>
      <c r="K291" s="66"/>
      <c r="L291" s="66"/>
      <c r="M291" s="66"/>
      <c r="N291" s="66"/>
      <c r="O291" s="66"/>
      <c r="P291" s="66"/>
      <c r="Q291" s="66"/>
      <c r="R291" s="66"/>
      <c r="S291" s="66"/>
      <c r="T291" s="66"/>
      <c r="U291" s="66"/>
      <c r="V291" s="66"/>
      <c r="W291" s="66"/>
      <c r="X291" s="66"/>
      <c r="Y291" s="66"/>
      <c r="Z291" s="66"/>
      <c r="AA291" s="66"/>
      <c r="AB291" s="66"/>
    </row>
    <row r="292" spans="1:28">
      <c r="A292" s="66"/>
      <c r="B292" s="66"/>
      <c r="C292" s="66"/>
      <c r="D292" s="66"/>
      <c r="E292" s="66"/>
      <c r="F292" s="66"/>
      <c r="G292" s="66"/>
      <c r="H292" s="66"/>
      <c r="I292" s="66"/>
      <c r="J292" s="66"/>
      <c r="K292" s="66"/>
      <c r="L292" s="66"/>
      <c r="M292" s="66"/>
      <c r="N292" s="66"/>
      <c r="O292" s="66"/>
      <c r="P292" s="66"/>
      <c r="Q292" s="66"/>
      <c r="R292" s="66"/>
      <c r="S292" s="66"/>
      <c r="T292" s="66"/>
      <c r="U292" s="66"/>
      <c r="V292" s="66"/>
      <c r="W292" s="66"/>
      <c r="X292" s="66"/>
      <c r="Y292" s="66"/>
      <c r="Z292" s="66"/>
      <c r="AA292" s="66"/>
      <c r="AB292" s="66"/>
    </row>
    <row r="293" spans="1:28">
      <c r="A293" s="66"/>
      <c r="B293" s="66"/>
      <c r="C293" s="66"/>
      <c r="D293" s="66"/>
      <c r="E293" s="66"/>
      <c r="F293" s="66"/>
      <c r="G293" s="66"/>
      <c r="H293" s="66"/>
      <c r="I293" s="66"/>
      <c r="J293" s="66"/>
      <c r="K293" s="66"/>
      <c r="L293" s="66"/>
      <c r="M293" s="66"/>
      <c r="N293" s="66"/>
      <c r="O293" s="66"/>
      <c r="P293" s="66"/>
      <c r="Q293" s="66"/>
      <c r="R293" s="66"/>
      <c r="S293" s="66"/>
      <c r="T293" s="66"/>
      <c r="U293" s="66"/>
      <c r="V293" s="66"/>
      <c r="W293" s="66"/>
      <c r="X293" s="66"/>
      <c r="Y293" s="66"/>
      <c r="Z293" s="66"/>
      <c r="AA293" s="66"/>
      <c r="AB293" s="66"/>
    </row>
    <row r="294" spans="1:28">
      <c r="A294" s="66"/>
      <c r="B294" s="66"/>
      <c r="C294" s="66"/>
      <c r="D294" s="66"/>
      <c r="E294" s="66"/>
      <c r="F294" s="66"/>
      <c r="G294" s="66"/>
      <c r="H294" s="66"/>
      <c r="I294" s="66"/>
      <c r="J294" s="66"/>
      <c r="K294" s="66"/>
      <c r="L294" s="66"/>
      <c r="M294" s="66"/>
      <c r="N294" s="66"/>
      <c r="O294" s="66"/>
      <c r="P294" s="66"/>
      <c r="Q294" s="66"/>
      <c r="R294" s="66"/>
      <c r="S294" s="66"/>
      <c r="T294" s="66"/>
      <c r="U294" s="66"/>
      <c r="V294" s="66"/>
      <c r="W294" s="66"/>
      <c r="X294" s="66"/>
      <c r="Y294" s="66"/>
      <c r="Z294" s="66"/>
      <c r="AA294" s="66"/>
      <c r="AB294" s="66"/>
    </row>
    <row r="295" spans="1:28">
      <c r="A295" s="66"/>
      <c r="B295" s="66"/>
      <c r="C295" s="66"/>
      <c r="D295" s="66"/>
      <c r="E295" s="66"/>
      <c r="F295" s="66"/>
      <c r="G295" s="66"/>
      <c r="H295" s="66"/>
      <c r="I295" s="66"/>
      <c r="J295" s="66"/>
      <c r="K295" s="66"/>
      <c r="L295" s="66"/>
      <c r="M295" s="66"/>
      <c r="N295" s="66"/>
      <c r="O295" s="66"/>
      <c r="P295" s="66"/>
      <c r="Q295" s="66"/>
      <c r="R295" s="66"/>
      <c r="S295" s="66"/>
      <c r="T295" s="66"/>
      <c r="U295" s="66"/>
      <c r="V295" s="66"/>
      <c r="W295" s="66"/>
      <c r="X295" s="66"/>
      <c r="Y295" s="66"/>
      <c r="Z295" s="66"/>
      <c r="AA295" s="66"/>
      <c r="AB295" s="66"/>
    </row>
    <row r="296" spans="1:28">
      <c r="A296" s="66"/>
      <c r="B296" s="66"/>
      <c r="C296" s="66"/>
      <c r="D296" s="66"/>
      <c r="E296" s="66"/>
      <c r="F296" s="66"/>
      <c r="G296" s="66"/>
      <c r="H296" s="66"/>
      <c r="I296" s="66"/>
      <c r="J296" s="66"/>
      <c r="K296" s="66"/>
      <c r="L296" s="66"/>
      <c r="M296" s="66"/>
      <c r="N296" s="66"/>
      <c r="O296" s="66"/>
      <c r="P296" s="66"/>
      <c r="Q296" s="66"/>
      <c r="R296" s="66"/>
      <c r="S296" s="66"/>
      <c r="T296" s="66"/>
      <c r="U296" s="66"/>
      <c r="V296" s="66"/>
      <c r="W296" s="66"/>
      <c r="X296" s="66"/>
      <c r="Y296" s="66"/>
      <c r="Z296" s="66"/>
      <c r="AA296" s="66"/>
      <c r="AB296" s="66"/>
    </row>
    <row r="297" spans="1:28">
      <c r="A297" s="66"/>
      <c r="B297" s="66"/>
      <c r="C297" s="66"/>
      <c r="D297" s="66"/>
      <c r="E297" s="66"/>
      <c r="F297" s="66"/>
      <c r="G297" s="66"/>
      <c r="H297" s="66"/>
      <c r="I297" s="66"/>
      <c r="J297" s="66"/>
      <c r="K297" s="66"/>
      <c r="L297" s="66"/>
      <c r="M297" s="66"/>
      <c r="N297" s="66"/>
      <c r="O297" s="66"/>
      <c r="P297" s="66"/>
      <c r="Q297" s="66"/>
      <c r="R297" s="66"/>
      <c r="S297" s="66"/>
      <c r="T297" s="66"/>
      <c r="U297" s="66"/>
      <c r="V297" s="66"/>
      <c r="W297" s="66"/>
      <c r="X297" s="66"/>
      <c r="Y297" s="66"/>
      <c r="Z297" s="66"/>
      <c r="AA297" s="66"/>
      <c r="AB297" s="66"/>
    </row>
    <row r="298" spans="1:28">
      <c r="A298" s="66"/>
      <c r="B298" s="66"/>
      <c r="C298" s="66"/>
      <c r="D298" s="66"/>
      <c r="E298" s="66"/>
      <c r="F298" s="66"/>
      <c r="G298" s="66"/>
      <c r="H298" s="66"/>
      <c r="I298" s="66"/>
      <c r="J298" s="66"/>
      <c r="K298" s="66"/>
      <c r="L298" s="66"/>
      <c r="M298" s="66"/>
      <c r="N298" s="66"/>
      <c r="O298" s="66"/>
      <c r="P298" s="66"/>
      <c r="Q298" s="66"/>
      <c r="R298" s="66"/>
      <c r="S298" s="66"/>
      <c r="T298" s="66"/>
      <c r="U298" s="66"/>
      <c r="V298" s="66"/>
      <c r="W298" s="66"/>
      <c r="X298" s="66"/>
      <c r="Y298" s="66"/>
      <c r="Z298" s="66"/>
      <c r="AA298" s="66"/>
      <c r="AB298" s="66"/>
    </row>
    <row r="299" spans="1:28">
      <c r="A299" s="66"/>
      <c r="B299" s="66"/>
      <c r="C299" s="66"/>
      <c r="D299" s="66"/>
      <c r="E299" s="66"/>
      <c r="F299" s="66"/>
      <c r="G299" s="66"/>
      <c r="H299" s="66"/>
      <c r="I299" s="66"/>
      <c r="J299" s="66"/>
      <c r="K299" s="66"/>
      <c r="L299" s="66"/>
      <c r="M299" s="66"/>
      <c r="N299" s="66"/>
      <c r="O299" s="66"/>
      <c r="P299" s="66"/>
      <c r="Q299" s="66"/>
      <c r="R299" s="66"/>
      <c r="S299" s="66"/>
      <c r="T299" s="66"/>
      <c r="U299" s="66"/>
      <c r="V299" s="66"/>
      <c r="W299" s="66"/>
      <c r="X299" s="66"/>
      <c r="Y299" s="66"/>
      <c r="Z299" s="66"/>
      <c r="AA299" s="66"/>
      <c r="AB299" s="66"/>
    </row>
    <row r="300" spans="1:28">
      <c r="A300" s="66"/>
      <c r="B300" s="66"/>
      <c r="C300" s="66"/>
      <c r="D300" s="66"/>
      <c r="E300" s="66"/>
      <c r="F300" s="66"/>
      <c r="G300" s="66"/>
      <c r="H300" s="66"/>
      <c r="I300" s="66"/>
      <c r="J300" s="66"/>
      <c r="K300" s="66"/>
      <c r="L300" s="66"/>
      <c r="M300" s="66"/>
      <c r="N300" s="66"/>
      <c r="O300" s="66"/>
      <c r="P300" s="66"/>
      <c r="Q300" s="66"/>
      <c r="R300" s="66"/>
      <c r="S300" s="66"/>
      <c r="T300" s="66"/>
      <c r="U300" s="66"/>
      <c r="V300" s="66"/>
      <c r="W300" s="66"/>
      <c r="X300" s="66"/>
      <c r="Y300" s="66"/>
      <c r="Z300" s="66"/>
      <c r="AA300" s="66"/>
      <c r="AB300" s="66"/>
    </row>
    <row r="301" spans="1:28">
      <c r="A301" s="66"/>
      <c r="B301" s="66"/>
      <c r="C301" s="66"/>
      <c r="D301" s="66"/>
      <c r="E301" s="66"/>
      <c r="F301" s="66"/>
      <c r="G301" s="66"/>
      <c r="H301" s="66"/>
      <c r="I301" s="66"/>
      <c r="J301" s="66"/>
      <c r="K301" s="66"/>
      <c r="L301" s="66"/>
      <c r="M301" s="66"/>
      <c r="N301" s="66"/>
      <c r="O301" s="66"/>
      <c r="P301" s="66"/>
      <c r="Q301" s="66"/>
      <c r="R301" s="66"/>
      <c r="S301" s="66"/>
      <c r="T301" s="66"/>
      <c r="U301" s="66"/>
      <c r="V301" s="66"/>
      <c r="W301" s="66"/>
      <c r="X301" s="66"/>
      <c r="Y301" s="66"/>
      <c r="Z301" s="66"/>
      <c r="AA301" s="66"/>
      <c r="AB301" s="66"/>
    </row>
    <row r="302" spans="1:28">
      <c r="A302" s="66"/>
      <c r="B302" s="66"/>
      <c r="C302" s="66"/>
      <c r="D302" s="66"/>
      <c r="E302" s="66"/>
      <c r="F302" s="66"/>
      <c r="G302" s="66"/>
      <c r="H302" s="66"/>
      <c r="I302" s="66"/>
      <c r="J302" s="66"/>
      <c r="K302" s="66"/>
      <c r="L302" s="66"/>
      <c r="M302" s="66"/>
      <c r="N302" s="66"/>
      <c r="O302" s="66"/>
      <c r="P302" s="66"/>
      <c r="Q302" s="66"/>
      <c r="R302" s="66"/>
      <c r="S302" s="66"/>
      <c r="T302" s="66"/>
      <c r="U302" s="66"/>
      <c r="V302" s="66"/>
      <c r="W302" s="66"/>
      <c r="X302" s="66"/>
      <c r="Y302" s="66"/>
      <c r="Z302" s="66"/>
      <c r="AA302" s="66"/>
      <c r="AB302" s="66"/>
    </row>
    <row r="303" spans="1:28">
      <c r="A303" s="66"/>
      <c r="B303" s="66"/>
      <c r="C303" s="66"/>
      <c r="D303" s="66"/>
      <c r="E303" s="66"/>
      <c r="F303" s="66"/>
      <c r="G303" s="66"/>
      <c r="H303" s="66"/>
      <c r="I303" s="66"/>
      <c r="J303" s="66"/>
      <c r="K303" s="66"/>
      <c r="L303" s="66"/>
      <c r="M303" s="66"/>
      <c r="N303" s="66"/>
      <c r="O303" s="66"/>
      <c r="P303" s="66"/>
      <c r="Q303" s="66"/>
      <c r="R303" s="66"/>
      <c r="S303" s="66"/>
      <c r="T303" s="66"/>
      <c r="U303" s="66"/>
      <c r="V303" s="66"/>
      <c r="W303" s="66"/>
      <c r="X303" s="66"/>
      <c r="Y303" s="66"/>
      <c r="Z303" s="66"/>
      <c r="AA303" s="66"/>
      <c r="AB303" s="66"/>
    </row>
    <row r="304" spans="1:28">
      <c r="A304" s="66"/>
      <c r="B304" s="66"/>
      <c r="C304" s="66"/>
      <c r="D304" s="66"/>
      <c r="E304" s="66"/>
      <c r="F304" s="66"/>
      <c r="G304" s="66"/>
      <c r="H304" s="66"/>
      <c r="I304" s="66"/>
      <c r="J304" s="66"/>
      <c r="K304" s="66"/>
      <c r="L304" s="66"/>
      <c r="M304" s="66"/>
      <c r="N304" s="66"/>
      <c r="O304" s="66"/>
      <c r="P304" s="66"/>
      <c r="Q304" s="66"/>
      <c r="R304" s="66"/>
      <c r="S304" s="66"/>
      <c r="T304" s="66"/>
      <c r="U304" s="66"/>
      <c r="V304" s="66"/>
      <c r="W304" s="66"/>
      <c r="X304" s="66"/>
      <c r="Y304" s="66"/>
      <c r="Z304" s="66"/>
      <c r="AA304" s="66"/>
      <c r="AB304" s="66"/>
    </row>
    <row r="305" spans="1:28">
      <c r="A305" s="66"/>
      <c r="B305" s="66"/>
      <c r="C305" s="66"/>
      <c r="D305" s="66"/>
      <c r="E305" s="66"/>
      <c r="F305" s="66"/>
      <c r="G305" s="66"/>
      <c r="H305" s="66"/>
      <c r="I305" s="66"/>
      <c r="J305" s="66"/>
      <c r="K305" s="66"/>
      <c r="L305" s="66"/>
      <c r="M305" s="66"/>
      <c r="N305" s="66"/>
      <c r="O305" s="66"/>
      <c r="P305" s="66"/>
      <c r="Q305" s="66"/>
      <c r="R305" s="66"/>
      <c r="S305" s="66"/>
      <c r="T305" s="66"/>
      <c r="U305" s="66"/>
      <c r="V305" s="66"/>
      <c r="W305" s="66"/>
      <c r="X305" s="66"/>
      <c r="Y305" s="66"/>
      <c r="Z305" s="66"/>
      <c r="AA305" s="66"/>
      <c r="AB305" s="66"/>
    </row>
    <row r="306" spans="1:28">
      <c r="A306" s="66"/>
      <c r="B306" s="66"/>
      <c r="C306" s="66"/>
      <c r="D306" s="66"/>
      <c r="E306" s="66"/>
      <c r="F306" s="66"/>
      <c r="G306" s="66"/>
      <c r="H306" s="66"/>
      <c r="I306" s="66"/>
      <c r="J306" s="66"/>
      <c r="K306" s="66"/>
      <c r="L306" s="66"/>
      <c r="M306" s="66"/>
      <c r="N306" s="66"/>
      <c r="O306" s="66"/>
      <c r="P306" s="66"/>
      <c r="Q306" s="66"/>
      <c r="R306" s="66"/>
      <c r="S306" s="66"/>
      <c r="T306" s="66"/>
      <c r="U306" s="66"/>
      <c r="V306" s="66"/>
      <c r="W306" s="66"/>
      <c r="X306" s="66"/>
      <c r="Y306" s="66"/>
      <c r="Z306" s="66"/>
      <c r="AA306" s="66"/>
      <c r="AB306" s="66"/>
    </row>
    <row r="307" spans="1:28">
      <c r="A307" s="66"/>
      <c r="B307" s="66"/>
      <c r="C307" s="66"/>
      <c r="D307" s="66"/>
      <c r="E307" s="66"/>
      <c r="F307" s="66"/>
      <c r="G307" s="66"/>
      <c r="H307" s="66"/>
      <c r="I307" s="66"/>
      <c r="J307" s="66"/>
      <c r="K307" s="66"/>
      <c r="L307" s="66"/>
      <c r="M307" s="66"/>
      <c r="N307" s="66"/>
      <c r="O307" s="66"/>
      <c r="P307" s="66"/>
      <c r="Q307" s="66"/>
      <c r="R307" s="66"/>
      <c r="S307" s="66"/>
      <c r="T307" s="66"/>
      <c r="U307" s="66"/>
      <c r="V307" s="66"/>
      <c r="W307" s="66"/>
      <c r="X307" s="66"/>
      <c r="Y307" s="66"/>
      <c r="Z307" s="66"/>
      <c r="AA307" s="66"/>
      <c r="AB307" s="66"/>
    </row>
    <row r="308" spans="1:28">
      <c r="A308" s="66"/>
      <c r="B308" s="66"/>
      <c r="C308" s="66"/>
      <c r="D308" s="66"/>
      <c r="E308" s="66"/>
      <c r="F308" s="66"/>
      <c r="G308" s="66"/>
      <c r="H308" s="66"/>
      <c r="I308" s="66"/>
      <c r="J308" s="66"/>
      <c r="K308" s="66"/>
      <c r="L308" s="66"/>
      <c r="M308" s="66"/>
      <c r="N308" s="66"/>
      <c r="O308" s="66"/>
      <c r="P308" s="66"/>
      <c r="Q308" s="66"/>
      <c r="R308" s="66"/>
      <c r="S308" s="66"/>
      <c r="T308" s="66"/>
      <c r="U308" s="66"/>
      <c r="V308" s="66"/>
      <c r="W308" s="66"/>
      <c r="X308" s="66"/>
      <c r="Y308" s="66"/>
      <c r="Z308" s="66"/>
      <c r="AA308" s="66"/>
      <c r="AB308" s="66"/>
    </row>
    <row r="309" spans="1:28">
      <c r="A309" s="66"/>
      <c r="B309" s="66"/>
      <c r="C309" s="66"/>
      <c r="D309" s="66"/>
      <c r="E309" s="66"/>
      <c r="F309" s="66"/>
      <c r="G309" s="66"/>
      <c r="H309" s="66"/>
      <c r="I309" s="66"/>
      <c r="J309" s="66"/>
      <c r="K309" s="66"/>
      <c r="L309" s="66"/>
      <c r="M309" s="66"/>
      <c r="N309" s="66"/>
      <c r="O309" s="66"/>
      <c r="P309" s="66"/>
      <c r="Q309" s="66"/>
      <c r="R309" s="66"/>
      <c r="S309" s="66"/>
      <c r="T309" s="66"/>
      <c r="U309" s="66"/>
      <c r="V309" s="66"/>
      <c r="W309" s="66"/>
      <c r="X309" s="66"/>
      <c r="Y309" s="66"/>
      <c r="Z309" s="66"/>
      <c r="AA309" s="66"/>
      <c r="AB309" s="66"/>
    </row>
    <row r="310" spans="1:28">
      <c r="A310" s="66"/>
      <c r="B310" s="66"/>
      <c r="C310" s="66"/>
      <c r="D310" s="66"/>
      <c r="E310" s="66"/>
      <c r="F310" s="66"/>
      <c r="G310" s="66"/>
      <c r="H310" s="66"/>
      <c r="I310" s="66"/>
      <c r="J310" s="66"/>
      <c r="K310" s="66"/>
      <c r="L310" s="66"/>
      <c r="M310" s="66"/>
      <c r="N310" s="66"/>
      <c r="O310" s="66"/>
      <c r="P310" s="66"/>
      <c r="Q310" s="66"/>
      <c r="R310" s="66"/>
      <c r="S310" s="66"/>
      <c r="T310" s="66"/>
      <c r="U310" s="66"/>
      <c r="V310" s="66"/>
      <c r="W310" s="66"/>
      <c r="X310" s="66"/>
      <c r="Y310" s="66"/>
      <c r="Z310" s="66"/>
      <c r="AA310" s="66"/>
      <c r="AB310" s="66"/>
    </row>
    <row r="311" spans="1:28">
      <c r="A311" s="66"/>
      <c r="B311" s="66"/>
      <c r="C311" s="66"/>
      <c r="D311" s="66"/>
      <c r="E311" s="66"/>
      <c r="F311" s="66"/>
      <c r="G311" s="66"/>
      <c r="H311" s="66"/>
      <c r="I311" s="66"/>
      <c r="J311" s="66"/>
      <c r="K311" s="66"/>
      <c r="L311" s="66"/>
      <c r="M311" s="66"/>
      <c r="N311" s="66"/>
      <c r="O311" s="66"/>
      <c r="P311" s="66"/>
      <c r="Q311" s="66"/>
      <c r="R311" s="66"/>
      <c r="S311" s="66"/>
      <c r="T311" s="66"/>
      <c r="U311" s="66"/>
      <c r="V311" s="66"/>
      <c r="W311" s="66"/>
      <c r="X311" s="66"/>
      <c r="Y311" s="66"/>
      <c r="Z311" s="66"/>
      <c r="AA311" s="66"/>
      <c r="AB311" s="66"/>
    </row>
    <row r="312" spans="1:28">
      <c r="A312" s="66"/>
      <c r="B312" s="66"/>
      <c r="C312" s="66"/>
      <c r="D312" s="66"/>
      <c r="E312" s="66"/>
      <c r="F312" s="66"/>
      <c r="G312" s="66"/>
      <c r="H312" s="66"/>
      <c r="I312" s="66"/>
      <c r="J312" s="66"/>
      <c r="K312" s="66"/>
      <c r="L312" s="66"/>
      <c r="M312" s="66"/>
      <c r="N312" s="66"/>
      <c r="O312" s="66"/>
      <c r="P312" s="66"/>
      <c r="Q312" s="66"/>
      <c r="R312" s="66"/>
      <c r="S312" s="66"/>
      <c r="T312" s="66"/>
      <c r="U312" s="66"/>
      <c r="V312" s="66"/>
      <c r="W312" s="66"/>
      <c r="X312" s="66"/>
      <c r="Y312" s="66"/>
      <c r="Z312" s="66"/>
      <c r="AA312" s="66"/>
      <c r="AB312" s="66"/>
    </row>
    <row r="313" spans="1:28">
      <c r="A313" s="66"/>
      <c r="B313" s="66"/>
      <c r="C313" s="66"/>
      <c r="D313" s="66"/>
      <c r="E313" s="66"/>
      <c r="F313" s="66"/>
      <c r="G313" s="66"/>
      <c r="H313" s="66"/>
      <c r="I313" s="66"/>
      <c r="J313" s="66"/>
      <c r="K313" s="66"/>
      <c r="L313" s="66"/>
      <c r="M313" s="66"/>
      <c r="N313" s="66"/>
      <c r="O313" s="66"/>
      <c r="P313" s="66"/>
      <c r="Q313" s="66"/>
      <c r="R313" s="66"/>
      <c r="S313" s="66"/>
      <c r="T313" s="66"/>
      <c r="U313" s="66"/>
      <c r="V313" s="66"/>
      <c r="W313" s="66"/>
      <c r="X313" s="66"/>
      <c r="Y313" s="66"/>
      <c r="Z313" s="66"/>
      <c r="AA313" s="66"/>
      <c r="AB313" s="66"/>
    </row>
    <row r="314" spans="1:28">
      <c r="A314" s="66"/>
      <c r="B314" s="66"/>
      <c r="C314" s="66"/>
      <c r="D314" s="66"/>
      <c r="E314" s="66"/>
      <c r="F314" s="66"/>
      <c r="G314" s="66"/>
      <c r="H314" s="66"/>
      <c r="I314" s="66"/>
      <c r="J314" s="66"/>
      <c r="K314" s="66"/>
      <c r="L314" s="66"/>
      <c r="M314" s="66"/>
      <c r="N314" s="66"/>
      <c r="O314" s="66"/>
      <c r="P314" s="66"/>
      <c r="Q314" s="66"/>
      <c r="R314" s="66"/>
      <c r="S314" s="66"/>
      <c r="T314" s="66"/>
      <c r="U314" s="66"/>
      <c r="V314" s="66"/>
      <c r="W314" s="66"/>
      <c r="X314" s="66"/>
      <c r="Y314" s="66"/>
      <c r="Z314" s="66"/>
      <c r="AA314" s="66"/>
      <c r="AB314" s="66"/>
    </row>
    <row r="315" spans="1:28">
      <c r="A315" s="66"/>
      <c r="B315" s="66"/>
      <c r="C315" s="66"/>
      <c r="D315" s="66"/>
      <c r="E315" s="66"/>
      <c r="F315" s="66"/>
      <c r="G315" s="66"/>
      <c r="H315" s="66"/>
      <c r="I315" s="66"/>
      <c r="J315" s="66"/>
      <c r="K315" s="66"/>
      <c r="L315" s="66"/>
      <c r="M315" s="66"/>
      <c r="N315" s="66"/>
      <c r="O315" s="66"/>
      <c r="P315" s="66"/>
      <c r="Q315" s="66"/>
      <c r="R315" s="66"/>
      <c r="S315" s="66"/>
      <c r="T315" s="66"/>
      <c r="U315" s="66"/>
      <c r="V315" s="66"/>
      <c r="W315" s="66"/>
      <c r="X315" s="66"/>
      <c r="Y315" s="66"/>
      <c r="Z315" s="66"/>
      <c r="AA315" s="66"/>
      <c r="AB315" s="66"/>
    </row>
    <row r="316" spans="1:28">
      <c r="A316" s="66"/>
      <c r="B316" s="66"/>
      <c r="C316" s="66"/>
      <c r="D316" s="66"/>
      <c r="E316" s="66"/>
      <c r="F316" s="66"/>
      <c r="G316" s="66"/>
      <c r="H316" s="66"/>
      <c r="I316" s="66"/>
      <c r="J316" s="66"/>
      <c r="K316" s="66"/>
      <c r="L316" s="66"/>
      <c r="M316" s="66"/>
      <c r="N316" s="66"/>
      <c r="O316" s="66"/>
      <c r="P316" s="66"/>
      <c r="Q316" s="66"/>
      <c r="R316" s="66"/>
      <c r="S316" s="66"/>
      <c r="T316" s="66"/>
      <c r="U316" s="66"/>
      <c r="V316" s="66"/>
      <c r="W316" s="66"/>
      <c r="X316" s="66"/>
      <c r="Y316" s="66"/>
      <c r="Z316" s="66"/>
      <c r="AA316" s="66"/>
      <c r="AB316" s="66"/>
    </row>
    <row r="317" spans="1:28">
      <c r="A317" s="66"/>
      <c r="B317" s="66"/>
      <c r="C317" s="66"/>
      <c r="D317" s="66"/>
      <c r="E317" s="66"/>
      <c r="F317" s="66"/>
      <c r="G317" s="66"/>
      <c r="H317" s="66"/>
      <c r="I317" s="66"/>
      <c r="J317" s="66"/>
      <c r="K317" s="66"/>
      <c r="L317" s="66"/>
      <c r="M317" s="66"/>
      <c r="N317" s="66"/>
      <c r="O317" s="66"/>
      <c r="P317" s="66"/>
      <c r="Q317" s="66"/>
      <c r="R317" s="66"/>
      <c r="S317" s="66"/>
      <c r="T317" s="66"/>
      <c r="U317" s="66"/>
      <c r="V317" s="66"/>
      <c r="W317" s="66"/>
      <c r="X317" s="66"/>
      <c r="Y317" s="66"/>
      <c r="Z317" s="66"/>
      <c r="AA317" s="66"/>
      <c r="AB317" s="66"/>
    </row>
    <row r="318" spans="1:28">
      <c r="A318" s="66"/>
      <c r="B318" s="66"/>
      <c r="C318" s="66"/>
      <c r="D318" s="66"/>
      <c r="E318" s="66"/>
      <c r="F318" s="66"/>
      <c r="G318" s="66"/>
      <c r="H318" s="66"/>
      <c r="I318" s="66"/>
      <c r="J318" s="66"/>
      <c r="K318" s="66"/>
      <c r="L318" s="66"/>
      <c r="M318" s="66"/>
      <c r="N318" s="66"/>
      <c r="O318" s="66"/>
      <c r="P318" s="66"/>
      <c r="Q318" s="66"/>
      <c r="R318" s="66"/>
      <c r="S318" s="66"/>
      <c r="T318" s="66"/>
      <c r="U318" s="66"/>
      <c r="V318" s="66"/>
      <c r="W318" s="66"/>
      <c r="X318" s="66"/>
      <c r="Y318" s="66"/>
      <c r="Z318" s="66"/>
      <c r="AA318" s="66"/>
      <c r="AB318" s="66"/>
    </row>
    <row r="319" spans="1:28">
      <c r="A319" s="66"/>
      <c r="B319" s="66"/>
      <c r="C319" s="66"/>
      <c r="D319" s="66"/>
      <c r="E319" s="66"/>
      <c r="F319" s="66"/>
      <c r="G319" s="66"/>
      <c r="H319" s="66"/>
      <c r="I319" s="66"/>
      <c r="J319" s="66"/>
      <c r="K319" s="66"/>
      <c r="L319" s="66"/>
      <c r="M319" s="66"/>
      <c r="N319" s="66"/>
      <c r="O319" s="66"/>
      <c r="P319" s="66"/>
      <c r="Q319" s="66"/>
      <c r="R319" s="66"/>
      <c r="S319" s="66"/>
      <c r="T319" s="66"/>
      <c r="U319" s="66"/>
      <c r="V319" s="66"/>
      <c r="W319" s="66"/>
      <c r="X319" s="66"/>
      <c r="Y319" s="66"/>
      <c r="Z319" s="66"/>
      <c r="AA319" s="66"/>
      <c r="AB319" s="66"/>
    </row>
    <row r="320" spans="1:28">
      <c r="A320" s="66"/>
      <c r="B320" s="66"/>
      <c r="C320" s="66"/>
      <c r="D320" s="66"/>
      <c r="E320" s="66"/>
      <c r="F320" s="66"/>
      <c r="G320" s="66"/>
      <c r="H320" s="66"/>
      <c r="I320" s="66"/>
      <c r="J320" s="66"/>
      <c r="K320" s="66"/>
      <c r="L320" s="66"/>
      <c r="M320" s="66"/>
      <c r="N320" s="66"/>
      <c r="O320" s="66"/>
      <c r="P320" s="66"/>
      <c r="Q320" s="66"/>
      <c r="R320" s="66"/>
      <c r="S320" s="66"/>
      <c r="T320" s="66"/>
      <c r="U320" s="66"/>
      <c r="V320" s="66"/>
      <c r="W320" s="66"/>
      <c r="X320" s="66"/>
      <c r="Y320" s="66"/>
      <c r="Z320" s="66"/>
      <c r="AA320" s="66"/>
      <c r="AB320" s="66"/>
    </row>
    <row r="321" spans="1:28">
      <c r="A321" s="66"/>
      <c r="B321" s="66"/>
      <c r="C321" s="66"/>
      <c r="D321" s="66"/>
      <c r="E321" s="66"/>
      <c r="F321" s="66"/>
      <c r="G321" s="66"/>
      <c r="H321" s="66"/>
      <c r="I321" s="66"/>
      <c r="J321" s="66"/>
      <c r="K321" s="66"/>
      <c r="L321" s="66"/>
      <c r="M321" s="66"/>
      <c r="N321" s="66"/>
      <c r="O321" s="66"/>
      <c r="P321" s="66"/>
      <c r="Q321" s="66"/>
      <c r="R321" s="66"/>
      <c r="S321" s="66"/>
      <c r="T321" s="66"/>
      <c r="U321" s="66"/>
      <c r="V321" s="66"/>
      <c r="W321" s="66"/>
      <c r="X321" s="66"/>
      <c r="Y321" s="66"/>
      <c r="Z321" s="66"/>
      <c r="AA321" s="66"/>
      <c r="AB321" s="66"/>
    </row>
    <row r="322" spans="1:28">
      <c r="A322" s="66"/>
      <c r="B322" s="66"/>
      <c r="C322" s="66"/>
      <c r="D322" s="66"/>
      <c r="E322" s="66"/>
      <c r="F322" s="66"/>
      <c r="G322" s="66"/>
      <c r="H322" s="66"/>
      <c r="I322" s="66"/>
      <c r="J322" s="66"/>
      <c r="K322" s="66"/>
      <c r="L322" s="66"/>
      <c r="M322" s="66"/>
      <c r="N322" s="66"/>
      <c r="O322" s="66"/>
      <c r="P322" s="66"/>
      <c r="Q322" s="66"/>
      <c r="R322" s="66"/>
      <c r="S322" s="66"/>
      <c r="T322" s="66"/>
      <c r="U322" s="66"/>
      <c r="V322" s="66"/>
      <c r="W322" s="66"/>
      <c r="X322" s="66"/>
      <c r="Y322" s="66"/>
      <c r="Z322" s="66"/>
      <c r="AA322" s="66"/>
      <c r="AB322" s="66"/>
    </row>
    <row r="323" spans="1:28">
      <c r="A323" s="66"/>
      <c r="B323" s="66"/>
      <c r="C323" s="66"/>
      <c r="D323" s="66"/>
      <c r="E323" s="66"/>
      <c r="F323" s="66"/>
      <c r="G323" s="66"/>
      <c r="H323" s="66"/>
      <c r="I323" s="66"/>
      <c r="J323" s="66"/>
      <c r="K323" s="66"/>
      <c r="L323" s="66"/>
      <c r="M323" s="66"/>
      <c r="N323" s="66"/>
      <c r="O323" s="66"/>
      <c r="P323" s="66"/>
      <c r="Q323" s="66"/>
      <c r="R323" s="66"/>
      <c r="S323" s="66"/>
      <c r="T323" s="66"/>
      <c r="U323" s="66"/>
      <c r="V323" s="66"/>
      <c r="W323" s="66"/>
      <c r="X323" s="66"/>
      <c r="Y323" s="66"/>
      <c r="Z323" s="66"/>
      <c r="AA323" s="66"/>
      <c r="AB323" s="66"/>
    </row>
    <row r="324" spans="1:28">
      <c r="A324" s="66"/>
      <c r="B324" s="66"/>
      <c r="C324" s="66"/>
      <c r="D324" s="66"/>
      <c r="E324" s="66"/>
      <c r="F324" s="66"/>
      <c r="G324" s="66"/>
      <c r="H324" s="66"/>
      <c r="I324" s="66"/>
      <c r="J324" s="66"/>
      <c r="K324" s="66"/>
      <c r="L324" s="66"/>
      <c r="M324" s="66"/>
      <c r="N324" s="66"/>
      <c r="O324" s="66"/>
      <c r="P324" s="66"/>
      <c r="Q324" s="66"/>
      <c r="R324" s="66"/>
      <c r="S324" s="66"/>
      <c r="T324" s="66"/>
      <c r="U324" s="66"/>
      <c r="V324" s="66"/>
      <c r="W324" s="66"/>
      <c r="X324" s="66"/>
      <c r="Y324" s="66"/>
      <c r="Z324" s="66"/>
      <c r="AA324" s="66"/>
      <c r="AB324" s="66"/>
    </row>
    <row r="325" spans="1:28">
      <c r="A325" s="66"/>
      <c r="B325" s="66"/>
      <c r="C325" s="66"/>
      <c r="D325" s="66"/>
      <c r="E325" s="66"/>
      <c r="F325" s="66"/>
      <c r="G325" s="66"/>
      <c r="H325" s="66"/>
      <c r="I325" s="66"/>
      <c r="J325" s="66"/>
      <c r="K325" s="66"/>
      <c r="L325" s="66"/>
      <c r="M325" s="66"/>
      <c r="N325" s="66"/>
      <c r="O325" s="66"/>
      <c r="P325" s="66"/>
      <c r="Q325" s="66"/>
      <c r="R325" s="66"/>
      <c r="S325" s="66"/>
      <c r="T325" s="66"/>
      <c r="U325" s="66"/>
      <c r="V325" s="66"/>
      <c r="W325" s="66"/>
      <c r="X325" s="66"/>
      <c r="Y325" s="66"/>
      <c r="Z325" s="66"/>
      <c r="AA325" s="66"/>
      <c r="AB325" s="66"/>
    </row>
    <row r="326" spans="1:28">
      <c r="A326" s="66"/>
      <c r="B326" s="66"/>
      <c r="C326" s="66"/>
      <c r="D326" s="66"/>
      <c r="E326" s="66"/>
      <c r="F326" s="66"/>
      <c r="G326" s="66"/>
      <c r="H326" s="66"/>
      <c r="I326" s="66"/>
      <c r="J326" s="66"/>
      <c r="K326" s="66"/>
      <c r="L326" s="66"/>
      <c r="M326" s="66"/>
      <c r="N326" s="66"/>
      <c r="O326" s="66"/>
      <c r="P326" s="66"/>
      <c r="Q326" s="66"/>
      <c r="R326" s="66"/>
      <c r="S326" s="66"/>
      <c r="T326" s="66"/>
      <c r="U326" s="66"/>
      <c r="V326" s="66"/>
      <c r="W326" s="66"/>
      <c r="X326" s="66"/>
      <c r="Y326" s="66"/>
      <c r="Z326" s="66"/>
      <c r="AA326" s="66"/>
      <c r="AB326" s="66"/>
    </row>
    <row r="327" spans="1:28">
      <c r="A327" s="66"/>
      <c r="B327" s="66"/>
      <c r="C327" s="66"/>
      <c r="D327" s="66"/>
      <c r="E327" s="66"/>
      <c r="F327" s="66"/>
      <c r="G327" s="66"/>
      <c r="H327" s="66"/>
      <c r="I327" s="66"/>
      <c r="J327" s="66"/>
      <c r="K327" s="66"/>
      <c r="L327" s="66"/>
      <c r="M327" s="66"/>
      <c r="N327" s="66"/>
      <c r="O327" s="66"/>
      <c r="P327" s="66"/>
      <c r="Q327" s="66"/>
      <c r="R327" s="66"/>
      <c r="S327" s="66"/>
      <c r="T327" s="66"/>
      <c r="U327" s="66"/>
      <c r="V327" s="66"/>
      <c r="W327" s="66"/>
      <c r="X327" s="66"/>
      <c r="Y327" s="66"/>
      <c r="Z327" s="66"/>
      <c r="AA327" s="66"/>
      <c r="AB327" s="66"/>
    </row>
    <row r="328" spans="1:28">
      <c r="A328" s="66"/>
      <c r="B328" s="66"/>
      <c r="C328" s="66"/>
      <c r="D328" s="66"/>
      <c r="E328" s="66"/>
      <c r="F328" s="66"/>
      <c r="G328" s="66"/>
      <c r="H328" s="66"/>
      <c r="I328" s="66"/>
      <c r="J328" s="66"/>
      <c r="K328" s="66"/>
      <c r="L328" s="66"/>
      <c r="M328" s="66"/>
      <c r="N328" s="66"/>
      <c r="O328" s="66"/>
      <c r="P328" s="66"/>
      <c r="Q328" s="66"/>
      <c r="R328" s="66"/>
      <c r="S328" s="66"/>
      <c r="T328" s="66"/>
      <c r="U328" s="66"/>
      <c r="V328" s="66"/>
      <c r="W328" s="66"/>
      <c r="X328" s="66"/>
      <c r="Y328" s="66"/>
      <c r="Z328" s="66"/>
      <c r="AA328" s="66"/>
      <c r="AB328" s="66"/>
    </row>
    <row r="329" spans="1:28">
      <c r="A329" s="66"/>
      <c r="B329" s="66"/>
      <c r="C329" s="66"/>
      <c r="D329" s="66"/>
      <c r="E329" s="66"/>
      <c r="F329" s="66"/>
      <c r="G329" s="66"/>
      <c r="H329" s="66"/>
      <c r="I329" s="66"/>
      <c r="J329" s="66"/>
      <c r="K329" s="66"/>
      <c r="L329" s="66"/>
      <c r="M329" s="66"/>
      <c r="N329" s="66"/>
      <c r="O329" s="66"/>
      <c r="P329" s="66"/>
      <c r="Q329" s="66"/>
      <c r="R329" s="66"/>
      <c r="S329" s="66"/>
      <c r="T329" s="66"/>
      <c r="U329" s="66"/>
      <c r="V329" s="66"/>
      <c r="W329" s="66"/>
      <c r="X329" s="66"/>
      <c r="Y329" s="66"/>
      <c r="Z329" s="66"/>
      <c r="AA329" s="66"/>
      <c r="AB329" s="66"/>
    </row>
    <row r="330" spans="1:28">
      <c r="A330" s="66"/>
      <c r="B330" s="66"/>
      <c r="C330" s="66"/>
      <c r="D330" s="66"/>
      <c r="E330" s="66"/>
      <c r="F330" s="66"/>
      <c r="G330" s="66"/>
      <c r="H330" s="66"/>
      <c r="I330" s="66"/>
      <c r="J330" s="66"/>
      <c r="K330" s="66"/>
      <c r="L330" s="66"/>
      <c r="M330" s="66"/>
      <c r="N330" s="66"/>
      <c r="O330" s="66"/>
      <c r="P330" s="66"/>
      <c r="Q330" s="66"/>
      <c r="R330" s="66"/>
      <c r="S330" s="66"/>
      <c r="T330" s="66"/>
      <c r="U330" s="66"/>
      <c r="V330" s="66"/>
      <c r="W330" s="66"/>
      <c r="X330" s="66"/>
      <c r="Y330" s="66"/>
      <c r="Z330" s="66"/>
      <c r="AA330" s="66"/>
      <c r="AB330" s="66"/>
    </row>
    <row r="331" spans="1:28">
      <c r="A331" s="66"/>
      <c r="B331" s="66"/>
      <c r="C331" s="66"/>
      <c r="D331" s="66"/>
      <c r="E331" s="66"/>
      <c r="F331" s="66"/>
      <c r="G331" s="66"/>
      <c r="H331" s="66"/>
      <c r="I331" s="66"/>
      <c r="J331" s="66"/>
      <c r="K331" s="66"/>
      <c r="L331" s="66"/>
      <c r="M331" s="66"/>
      <c r="N331" s="66"/>
      <c r="O331" s="66"/>
      <c r="P331" s="66"/>
      <c r="Q331" s="66"/>
      <c r="R331" s="66"/>
      <c r="S331" s="66"/>
      <c r="T331" s="66"/>
      <c r="U331" s="66"/>
      <c r="V331" s="66"/>
      <c r="W331" s="66"/>
      <c r="X331" s="66"/>
      <c r="Y331" s="66"/>
      <c r="Z331" s="66"/>
      <c r="AA331" s="66"/>
      <c r="AB331" s="66"/>
    </row>
    <row r="332" spans="1:28">
      <c r="A332" s="66"/>
      <c r="B332" s="66"/>
      <c r="C332" s="66"/>
      <c r="D332" s="66"/>
      <c r="E332" s="66"/>
      <c r="F332" s="66"/>
      <c r="G332" s="66"/>
      <c r="H332" s="66"/>
      <c r="I332" s="66"/>
      <c r="J332" s="66"/>
      <c r="K332" s="66"/>
      <c r="L332" s="66"/>
      <c r="M332" s="66"/>
      <c r="N332" s="66"/>
      <c r="O332" s="66"/>
      <c r="P332" s="66"/>
      <c r="Q332" s="66"/>
      <c r="R332" s="66"/>
      <c r="S332" s="66"/>
      <c r="T332" s="66"/>
      <c r="U332" s="66"/>
      <c r="V332" s="66"/>
      <c r="W332" s="66"/>
      <c r="X332" s="66"/>
      <c r="Y332" s="66"/>
      <c r="Z332" s="66"/>
      <c r="AA332" s="66"/>
      <c r="AB332" s="66"/>
    </row>
    <row r="333" spans="1:28">
      <c r="A333" s="66"/>
      <c r="B333" s="66"/>
      <c r="C333" s="66"/>
      <c r="D333" s="66"/>
      <c r="E333" s="66"/>
      <c r="F333" s="66"/>
      <c r="G333" s="66"/>
      <c r="H333" s="66"/>
      <c r="I333" s="66"/>
      <c r="J333" s="66"/>
      <c r="K333" s="66"/>
      <c r="L333" s="66"/>
      <c r="M333" s="66"/>
      <c r="N333" s="66"/>
      <c r="O333" s="66"/>
      <c r="P333" s="66"/>
      <c r="Q333" s="66"/>
      <c r="R333" s="66"/>
      <c r="S333" s="66"/>
      <c r="T333" s="66"/>
      <c r="U333" s="66"/>
      <c r="V333" s="66"/>
      <c r="W333" s="66"/>
      <c r="X333" s="66"/>
      <c r="Y333" s="66"/>
      <c r="Z333" s="66"/>
      <c r="AA333" s="66"/>
      <c r="AB333" s="66"/>
    </row>
    <row r="334" spans="1:28">
      <c r="A334" s="66"/>
      <c r="B334" s="66"/>
      <c r="C334" s="66"/>
      <c r="D334" s="66"/>
      <c r="E334" s="66"/>
      <c r="F334" s="66"/>
      <c r="G334" s="66"/>
      <c r="H334" s="66"/>
      <c r="I334" s="66"/>
      <c r="J334" s="66"/>
      <c r="K334" s="66"/>
      <c r="L334" s="66"/>
      <c r="M334" s="66"/>
      <c r="N334" s="66"/>
      <c r="O334" s="66"/>
      <c r="P334" s="66"/>
      <c r="Q334" s="66"/>
      <c r="R334" s="66"/>
      <c r="S334" s="66"/>
      <c r="T334" s="66"/>
      <c r="U334" s="66"/>
      <c r="V334" s="66"/>
      <c r="W334" s="66"/>
      <c r="X334" s="66"/>
      <c r="Y334" s="66"/>
      <c r="Z334" s="66"/>
      <c r="AA334" s="66"/>
      <c r="AB334" s="66"/>
    </row>
    <row r="335" spans="1:28">
      <c r="A335" s="66"/>
      <c r="B335" s="66"/>
      <c r="C335" s="66"/>
      <c r="D335" s="66"/>
      <c r="E335" s="66"/>
      <c r="F335" s="66"/>
      <c r="G335" s="66"/>
      <c r="H335" s="66"/>
      <c r="I335" s="66"/>
      <c r="J335" s="66"/>
      <c r="K335" s="66"/>
      <c r="L335" s="66"/>
      <c r="M335" s="66"/>
      <c r="N335" s="66"/>
      <c r="O335" s="66"/>
      <c r="P335" s="66"/>
      <c r="Q335" s="66"/>
      <c r="R335" s="66"/>
      <c r="S335" s="66"/>
      <c r="T335" s="66"/>
      <c r="U335" s="66"/>
      <c r="V335" s="66"/>
      <c r="W335" s="66"/>
      <c r="X335" s="66"/>
      <c r="Y335" s="66"/>
      <c r="Z335" s="66"/>
      <c r="AA335" s="66"/>
      <c r="AB335" s="66"/>
    </row>
    <row r="336" spans="1:28">
      <c r="A336" s="66"/>
      <c r="B336" s="66"/>
      <c r="C336" s="66"/>
      <c r="D336" s="66"/>
      <c r="E336" s="66"/>
      <c r="F336" s="66"/>
      <c r="G336" s="66"/>
      <c r="H336" s="66"/>
      <c r="I336" s="66"/>
      <c r="J336" s="66"/>
      <c r="K336" s="66"/>
      <c r="L336" s="66"/>
      <c r="M336" s="66"/>
      <c r="N336" s="66"/>
      <c r="O336" s="66"/>
      <c r="P336" s="66"/>
      <c r="Q336" s="66"/>
      <c r="R336" s="66"/>
      <c r="S336" s="66"/>
      <c r="T336" s="66"/>
      <c r="U336" s="66"/>
      <c r="V336" s="66"/>
      <c r="W336" s="66"/>
      <c r="X336" s="66"/>
      <c r="Y336" s="66"/>
      <c r="Z336" s="66"/>
      <c r="AA336" s="66"/>
      <c r="AB336" s="66"/>
    </row>
    <row r="337" spans="1:28">
      <c r="A337" s="66"/>
      <c r="B337" s="66"/>
      <c r="C337" s="66"/>
      <c r="D337" s="66"/>
      <c r="E337" s="66"/>
      <c r="F337" s="66"/>
      <c r="G337" s="66"/>
      <c r="H337" s="66"/>
      <c r="I337" s="66"/>
      <c r="J337" s="66"/>
      <c r="K337" s="66"/>
      <c r="L337" s="66"/>
      <c r="M337" s="66"/>
      <c r="N337" s="66"/>
      <c r="O337" s="66"/>
      <c r="P337" s="66"/>
      <c r="Q337" s="66"/>
      <c r="R337" s="66"/>
      <c r="S337" s="66"/>
      <c r="T337" s="66"/>
      <c r="U337" s="66"/>
      <c r="V337" s="66"/>
      <c r="W337" s="66"/>
      <c r="X337" s="66"/>
      <c r="Y337" s="66"/>
      <c r="Z337" s="66"/>
      <c r="AA337" s="66"/>
      <c r="AB337" s="66"/>
    </row>
    <row r="338" spans="1:28">
      <c r="A338" s="66"/>
      <c r="B338" s="66"/>
      <c r="C338" s="66"/>
      <c r="D338" s="66"/>
      <c r="E338" s="66"/>
      <c r="F338" s="66"/>
      <c r="G338" s="66"/>
      <c r="H338" s="66"/>
      <c r="I338" s="66"/>
      <c r="J338" s="66"/>
      <c r="K338" s="66"/>
      <c r="L338" s="66"/>
      <c r="M338" s="66"/>
      <c r="N338" s="66"/>
      <c r="O338" s="66"/>
      <c r="P338" s="66"/>
      <c r="Q338" s="66"/>
      <c r="R338" s="66"/>
      <c r="S338" s="66"/>
      <c r="T338" s="66"/>
      <c r="U338" s="66"/>
      <c r="V338" s="66"/>
      <c r="W338" s="66"/>
      <c r="X338" s="66"/>
      <c r="Y338" s="66"/>
      <c r="Z338" s="66"/>
      <c r="AA338" s="66"/>
      <c r="AB338" s="66"/>
    </row>
    <row r="339" spans="1:28">
      <c r="A339" s="66"/>
      <c r="B339" s="66"/>
      <c r="C339" s="66"/>
      <c r="D339" s="66"/>
      <c r="E339" s="66"/>
      <c r="F339" s="66"/>
      <c r="G339" s="66"/>
      <c r="H339" s="66"/>
      <c r="I339" s="66"/>
      <c r="J339" s="66"/>
      <c r="K339" s="66"/>
      <c r="L339" s="66"/>
      <c r="M339" s="66"/>
      <c r="N339" s="66"/>
      <c r="O339" s="66"/>
      <c r="P339" s="66"/>
      <c r="Q339" s="66"/>
      <c r="R339" s="66"/>
      <c r="S339" s="66"/>
      <c r="T339" s="66"/>
      <c r="U339" s="66"/>
      <c r="V339" s="66"/>
      <c r="W339" s="66"/>
      <c r="X339" s="66"/>
      <c r="Y339" s="66"/>
      <c r="Z339" s="66"/>
      <c r="AA339" s="66"/>
      <c r="AB339" s="66"/>
    </row>
    <row r="340" spans="1:28">
      <c r="A340" s="66"/>
      <c r="B340" s="66"/>
      <c r="C340" s="66"/>
      <c r="D340" s="66"/>
      <c r="E340" s="66"/>
      <c r="F340" s="66"/>
      <c r="G340" s="66"/>
      <c r="H340" s="66"/>
      <c r="I340" s="66"/>
      <c r="J340" s="66"/>
      <c r="K340" s="66"/>
      <c r="L340" s="66"/>
      <c r="M340" s="66"/>
      <c r="N340" s="66"/>
      <c r="O340" s="66"/>
      <c r="P340" s="66"/>
      <c r="Q340" s="66"/>
      <c r="R340" s="66"/>
      <c r="S340" s="66"/>
      <c r="T340" s="66"/>
      <c r="U340" s="66"/>
      <c r="V340" s="66"/>
      <c r="W340" s="66"/>
      <c r="X340" s="66"/>
      <c r="Y340" s="66"/>
      <c r="Z340" s="66"/>
      <c r="AA340" s="66"/>
      <c r="AB340" s="66"/>
    </row>
    <row r="341" spans="1:28">
      <c r="A341" s="66"/>
      <c r="B341" s="66"/>
      <c r="C341" s="66"/>
      <c r="D341" s="66"/>
      <c r="E341" s="66"/>
      <c r="F341" s="66"/>
      <c r="G341" s="66"/>
      <c r="H341" s="66"/>
      <c r="I341" s="66"/>
      <c r="J341" s="66"/>
      <c r="K341" s="66"/>
      <c r="L341" s="66"/>
      <c r="M341" s="66"/>
      <c r="N341" s="66"/>
      <c r="O341" s="66"/>
      <c r="P341" s="66"/>
      <c r="Q341" s="66"/>
      <c r="R341" s="66"/>
      <c r="S341" s="66"/>
      <c r="T341" s="66"/>
      <c r="U341" s="66"/>
      <c r="V341" s="66"/>
      <c r="W341" s="66"/>
      <c r="X341" s="66"/>
      <c r="Y341" s="66"/>
      <c r="Z341" s="66"/>
      <c r="AA341" s="66"/>
      <c r="AB341" s="66"/>
    </row>
    <row r="342" spans="1:28">
      <c r="A342" s="66"/>
      <c r="B342" s="66"/>
      <c r="C342" s="66"/>
      <c r="D342" s="66"/>
      <c r="E342" s="66"/>
      <c r="F342" s="66"/>
      <c r="G342" s="66"/>
      <c r="H342" s="66"/>
      <c r="I342" s="66"/>
      <c r="J342" s="66"/>
      <c r="K342" s="66"/>
      <c r="L342" s="66"/>
      <c r="M342" s="66"/>
      <c r="N342" s="66"/>
      <c r="O342" s="66"/>
      <c r="P342" s="66"/>
      <c r="Q342" s="66"/>
      <c r="R342" s="66"/>
      <c r="S342" s="66"/>
      <c r="T342" s="66"/>
      <c r="U342" s="66"/>
      <c r="V342" s="66"/>
      <c r="W342" s="66"/>
      <c r="X342" s="66"/>
      <c r="Y342" s="66"/>
      <c r="Z342" s="66"/>
      <c r="AA342" s="66"/>
      <c r="AB342" s="66"/>
    </row>
    <row r="343" spans="1:28">
      <c r="A343" s="66"/>
      <c r="B343" s="66"/>
      <c r="C343" s="66"/>
      <c r="D343" s="66"/>
      <c r="E343" s="66"/>
      <c r="F343" s="66"/>
      <c r="G343" s="66"/>
      <c r="H343" s="66"/>
      <c r="I343" s="66"/>
      <c r="J343" s="66"/>
      <c r="K343" s="66"/>
      <c r="L343" s="66"/>
      <c r="M343" s="66"/>
      <c r="N343" s="66"/>
      <c r="O343" s="66"/>
      <c r="P343" s="66"/>
      <c r="Q343" s="66"/>
      <c r="R343" s="66"/>
      <c r="S343" s="66"/>
      <c r="T343" s="66"/>
      <c r="U343" s="66"/>
      <c r="V343" s="66"/>
      <c r="W343" s="66"/>
      <c r="X343" s="66"/>
      <c r="Y343" s="66"/>
      <c r="Z343" s="66"/>
      <c r="AA343" s="66"/>
      <c r="AB343" s="66"/>
    </row>
    <row r="344" spans="1:28">
      <c r="A344" s="66"/>
      <c r="B344" s="66"/>
      <c r="C344" s="66"/>
      <c r="D344" s="66"/>
      <c r="E344" s="66"/>
      <c r="F344" s="66"/>
      <c r="G344" s="66"/>
      <c r="H344" s="66"/>
      <c r="I344" s="66"/>
      <c r="J344" s="66"/>
      <c r="K344" s="66"/>
      <c r="L344" s="66"/>
      <c r="M344" s="66"/>
      <c r="N344" s="66"/>
      <c r="O344" s="66"/>
      <c r="P344" s="66"/>
      <c r="Q344" s="66"/>
      <c r="R344" s="66"/>
      <c r="S344" s="66"/>
      <c r="T344" s="66"/>
      <c r="U344" s="66"/>
      <c r="V344" s="66"/>
      <c r="W344" s="66"/>
      <c r="X344" s="66"/>
      <c r="Y344" s="66"/>
      <c r="Z344" s="66"/>
      <c r="AA344" s="66"/>
      <c r="AB344" s="66"/>
    </row>
    <row r="345" spans="1:28">
      <c r="A345" s="66"/>
      <c r="B345" s="66"/>
      <c r="C345" s="66"/>
      <c r="D345" s="66"/>
      <c r="E345" s="66"/>
      <c r="F345" s="66"/>
      <c r="G345" s="66"/>
      <c r="H345" s="66"/>
      <c r="I345" s="66"/>
      <c r="J345" s="66"/>
      <c r="K345" s="66"/>
      <c r="L345" s="66"/>
      <c r="M345" s="66"/>
      <c r="N345" s="66"/>
      <c r="O345" s="66"/>
      <c r="P345" s="66"/>
      <c r="Q345" s="66"/>
      <c r="R345" s="66"/>
      <c r="S345" s="66"/>
      <c r="T345" s="66"/>
      <c r="U345" s="66"/>
      <c r="V345" s="66"/>
      <c r="W345" s="66"/>
      <c r="X345" s="66"/>
      <c r="Y345" s="66"/>
      <c r="Z345" s="66"/>
      <c r="AA345" s="66"/>
      <c r="AB345" s="66"/>
    </row>
    <row r="346" spans="1:28">
      <c r="A346" s="66"/>
      <c r="B346" s="66"/>
      <c r="C346" s="66"/>
      <c r="D346" s="66"/>
      <c r="E346" s="66"/>
      <c r="F346" s="66"/>
      <c r="G346" s="66"/>
      <c r="H346" s="66"/>
      <c r="I346" s="66"/>
      <c r="J346" s="66"/>
      <c r="K346" s="66"/>
      <c r="L346" s="66"/>
      <c r="M346" s="66"/>
      <c r="N346" s="66"/>
      <c r="O346" s="66"/>
      <c r="P346" s="66"/>
      <c r="Q346" s="66"/>
      <c r="R346" s="66"/>
      <c r="S346" s="66"/>
      <c r="T346" s="66"/>
      <c r="U346" s="66"/>
      <c r="V346" s="66"/>
      <c r="W346" s="66"/>
      <c r="X346" s="66"/>
      <c r="Y346" s="66"/>
      <c r="Z346" s="66"/>
      <c r="AA346" s="66"/>
      <c r="AB346" s="66"/>
    </row>
    <row r="347" spans="1:28">
      <c r="A347" s="66"/>
      <c r="B347" s="66"/>
      <c r="C347" s="66"/>
      <c r="D347" s="66"/>
      <c r="E347" s="66"/>
      <c r="F347" s="66"/>
      <c r="G347" s="66"/>
      <c r="H347" s="66"/>
      <c r="I347" s="66"/>
      <c r="J347" s="66"/>
      <c r="K347" s="66"/>
      <c r="L347" s="66"/>
      <c r="M347" s="66"/>
      <c r="N347" s="66"/>
      <c r="O347" s="66"/>
      <c r="P347" s="66"/>
      <c r="Q347" s="66"/>
      <c r="R347" s="66"/>
      <c r="S347" s="66"/>
      <c r="T347" s="66"/>
      <c r="U347" s="66"/>
      <c r="V347" s="66"/>
      <c r="W347" s="66"/>
      <c r="X347" s="66"/>
      <c r="Y347" s="66"/>
      <c r="Z347" s="66"/>
      <c r="AA347" s="66"/>
      <c r="AB347" s="66"/>
    </row>
    <row r="348" spans="1:28">
      <c r="A348" s="66"/>
      <c r="B348" s="66"/>
      <c r="C348" s="66"/>
      <c r="D348" s="66"/>
      <c r="E348" s="66"/>
      <c r="F348" s="66"/>
      <c r="G348" s="66"/>
      <c r="H348" s="66"/>
      <c r="I348" s="66"/>
      <c r="J348" s="66"/>
      <c r="K348" s="66"/>
      <c r="L348" s="66"/>
      <c r="M348" s="66"/>
      <c r="N348" s="66"/>
      <c r="O348" s="66"/>
      <c r="P348" s="66"/>
      <c r="Q348" s="66"/>
      <c r="R348" s="66"/>
      <c r="S348" s="66"/>
      <c r="T348" s="66"/>
      <c r="U348" s="66"/>
      <c r="V348" s="66"/>
      <c r="W348" s="66"/>
      <c r="X348" s="66"/>
      <c r="Y348" s="66"/>
      <c r="Z348" s="66"/>
      <c r="AA348" s="66"/>
      <c r="AB348" s="66"/>
    </row>
    <row r="349" spans="1:28">
      <c r="A349" s="66"/>
      <c r="B349" s="66"/>
      <c r="C349" s="66"/>
      <c r="D349" s="66"/>
      <c r="E349" s="66"/>
      <c r="F349" s="66"/>
      <c r="G349" s="66"/>
      <c r="H349" s="66"/>
      <c r="I349" s="66"/>
      <c r="J349" s="66"/>
      <c r="K349" s="66"/>
      <c r="L349" s="66"/>
      <c r="M349" s="66"/>
      <c r="N349" s="66"/>
      <c r="O349" s="66"/>
      <c r="P349" s="66"/>
      <c r="Q349" s="66"/>
      <c r="R349" s="66"/>
      <c r="S349" s="66"/>
      <c r="T349" s="66"/>
      <c r="U349" s="66"/>
      <c r="V349" s="66"/>
      <c r="W349" s="66"/>
      <c r="X349" s="66"/>
      <c r="Y349" s="66"/>
      <c r="Z349" s="66"/>
      <c r="AA349" s="66"/>
      <c r="AB349" s="66"/>
    </row>
    <row r="350" spans="1:28">
      <c r="A350" s="66"/>
      <c r="B350" s="66"/>
      <c r="C350" s="66"/>
      <c r="D350" s="66"/>
      <c r="E350" s="66"/>
      <c r="F350" s="66"/>
      <c r="G350" s="66"/>
      <c r="H350" s="66"/>
      <c r="I350" s="66"/>
      <c r="J350" s="66"/>
      <c r="K350" s="66"/>
      <c r="L350" s="66"/>
      <c r="M350" s="66"/>
      <c r="N350" s="66"/>
      <c r="O350" s="66"/>
      <c r="P350" s="66"/>
      <c r="Q350" s="66"/>
      <c r="R350" s="66"/>
      <c r="S350" s="66"/>
      <c r="T350" s="66"/>
      <c r="U350" s="66"/>
      <c r="V350" s="66"/>
      <c r="W350" s="66"/>
      <c r="X350" s="66"/>
      <c r="Y350" s="66"/>
      <c r="Z350" s="66"/>
      <c r="AA350" s="66"/>
      <c r="AB350" s="66"/>
    </row>
    <row r="351" spans="1:28">
      <c r="A351" s="66"/>
      <c r="B351" s="66"/>
      <c r="C351" s="66"/>
      <c r="D351" s="66"/>
      <c r="E351" s="66"/>
      <c r="F351" s="66"/>
      <c r="G351" s="66"/>
      <c r="H351" s="66"/>
      <c r="I351" s="66"/>
      <c r="J351" s="66"/>
      <c r="K351" s="66"/>
      <c r="L351" s="66"/>
      <c r="M351" s="66"/>
      <c r="N351" s="66"/>
      <c r="O351" s="66"/>
      <c r="P351" s="66"/>
      <c r="Q351" s="66"/>
      <c r="R351" s="66"/>
      <c r="S351" s="66"/>
      <c r="T351" s="66"/>
      <c r="U351" s="66"/>
      <c r="V351" s="66"/>
      <c r="W351" s="66"/>
      <c r="X351" s="66"/>
      <c r="Y351" s="66"/>
      <c r="Z351" s="66"/>
      <c r="AA351" s="66"/>
      <c r="AB351" s="66"/>
    </row>
    <row r="352" spans="1:28">
      <c r="A352" s="66"/>
      <c r="B352" s="66"/>
      <c r="C352" s="66"/>
      <c r="D352" s="66"/>
      <c r="E352" s="66"/>
      <c r="F352" s="66"/>
      <c r="G352" s="66"/>
      <c r="H352" s="66"/>
      <c r="I352" s="66"/>
      <c r="J352" s="66"/>
      <c r="K352" s="66"/>
      <c r="L352" s="66"/>
      <c r="M352" s="66"/>
      <c r="N352" s="66"/>
      <c r="O352" s="66"/>
      <c r="P352" s="66"/>
      <c r="Q352" s="66"/>
      <c r="R352" s="66"/>
      <c r="S352" s="66"/>
      <c r="T352" s="66"/>
      <c r="U352" s="66"/>
      <c r="V352" s="66"/>
      <c r="W352" s="66"/>
      <c r="X352" s="66"/>
      <c r="Y352" s="66"/>
      <c r="Z352" s="66"/>
      <c r="AA352" s="66"/>
      <c r="AB352" s="66"/>
    </row>
    <row r="353" spans="1:28">
      <c r="A353" s="66"/>
      <c r="B353" s="66"/>
      <c r="C353" s="66"/>
      <c r="D353" s="66"/>
      <c r="E353" s="66"/>
      <c r="F353" s="66"/>
      <c r="G353" s="66"/>
      <c r="H353" s="66"/>
      <c r="I353" s="66"/>
      <c r="J353" s="66"/>
      <c r="K353" s="66"/>
      <c r="L353" s="66"/>
      <c r="M353" s="66"/>
      <c r="N353" s="66"/>
      <c r="O353" s="66"/>
      <c r="P353" s="66"/>
      <c r="Q353" s="66"/>
      <c r="R353" s="66"/>
      <c r="S353" s="66"/>
      <c r="T353" s="66"/>
      <c r="U353" s="66"/>
      <c r="V353" s="66"/>
      <c r="W353" s="66"/>
      <c r="X353" s="66"/>
      <c r="Y353" s="66"/>
      <c r="Z353" s="66"/>
      <c r="AA353" s="66"/>
      <c r="AB353" s="66"/>
    </row>
    <row r="354" spans="1:28">
      <c r="A354" s="66"/>
      <c r="B354" s="66"/>
      <c r="C354" s="66"/>
      <c r="D354" s="66"/>
      <c r="E354" s="66"/>
      <c r="F354" s="66"/>
      <c r="G354" s="66"/>
      <c r="H354" s="66"/>
      <c r="I354" s="66"/>
      <c r="J354" s="66"/>
      <c r="K354" s="66"/>
      <c r="L354" s="66"/>
      <c r="M354" s="66"/>
      <c r="N354" s="66"/>
      <c r="O354" s="66"/>
      <c r="P354" s="66"/>
      <c r="Q354" s="66"/>
      <c r="R354" s="66"/>
      <c r="S354" s="66"/>
      <c r="T354" s="66"/>
      <c r="U354" s="66"/>
      <c r="V354" s="66"/>
      <c r="W354" s="66"/>
      <c r="X354" s="66"/>
      <c r="Y354" s="66"/>
      <c r="Z354" s="66"/>
      <c r="AA354" s="66"/>
      <c r="AB354" s="66"/>
    </row>
    <row r="355" spans="1:28">
      <c r="A355" s="66"/>
      <c r="B355" s="66"/>
      <c r="C355" s="66"/>
      <c r="D355" s="66"/>
      <c r="E355" s="66"/>
      <c r="F355" s="66"/>
      <c r="G355" s="66"/>
      <c r="H355" s="66"/>
      <c r="I355" s="66"/>
      <c r="J355" s="66"/>
      <c r="K355" s="66"/>
      <c r="L355" s="66"/>
      <c r="M355" s="66"/>
      <c r="N355" s="66"/>
      <c r="O355" s="66"/>
      <c r="P355" s="66"/>
      <c r="Q355" s="66"/>
      <c r="R355" s="66"/>
      <c r="S355" s="66"/>
      <c r="T355" s="66"/>
      <c r="U355" s="66"/>
      <c r="V355" s="66"/>
      <c r="W355" s="66"/>
      <c r="X355" s="66"/>
      <c r="Y355" s="66"/>
      <c r="Z355" s="66"/>
      <c r="AA355" s="66"/>
      <c r="AB355" s="66"/>
    </row>
    <row r="356" spans="1:28">
      <c r="A356" s="66"/>
      <c r="B356" s="66"/>
      <c r="C356" s="66"/>
      <c r="D356" s="66"/>
      <c r="E356" s="66"/>
      <c r="F356" s="66"/>
      <c r="G356" s="66"/>
      <c r="H356" s="66"/>
      <c r="I356" s="66"/>
      <c r="J356" s="66"/>
      <c r="K356" s="66"/>
      <c r="L356" s="66"/>
      <c r="M356" s="66"/>
      <c r="N356" s="66"/>
      <c r="O356" s="66"/>
      <c r="P356" s="66"/>
      <c r="Q356" s="66"/>
      <c r="R356" s="66"/>
      <c r="S356" s="66"/>
      <c r="T356" s="66"/>
      <c r="U356" s="66"/>
      <c r="V356" s="66"/>
      <c r="W356" s="66"/>
      <c r="X356" s="66"/>
      <c r="Y356" s="66"/>
      <c r="Z356" s="66"/>
      <c r="AA356" s="66"/>
      <c r="AB356" s="66"/>
    </row>
    <row r="357" spans="1:28">
      <c r="A357" s="66"/>
      <c r="B357" s="66"/>
      <c r="C357" s="66"/>
      <c r="D357" s="66"/>
      <c r="E357" s="66"/>
      <c r="F357" s="66"/>
      <c r="G357" s="66"/>
      <c r="H357" s="66"/>
      <c r="I357" s="66"/>
      <c r="J357" s="66"/>
      <c r="K357" s="66"/>
      <c r="L357" s="66"/>
      <c r="M357" s="66"/>
      <c r="N357" s="66"/>
      <c r="O357" s="66"/>
      <c r="P357" s="66"/>
      <c r="Q357" s="66"/>
      <c r="R357" s="66"/>
      <c r="S357" s="66"/>
      <c r="T357" s="66"/>
      <c r="U357" s="66"/>
      <c r="V357" s="66"/>
      <c r="W357" s="66"/>
      <c r="X357" s="66"/>
      <c r="Y357" s="66"/>
      <c r="Z357" s="66"/>
      <c r="AA357" s="66"/>
      <c r="AB357" s="66"/>
    </row>
    <row r="358" spans="1:28">
      <c r="A358" s="66"/>
      <c r="B358" s="66"/>
      <c r="C358" s="66"/>
      <c r="D358" s="66"/>
      <c r="E358" s="66"/>
      <c r="F358" s="66"/>
      <c r="G358" s="66"/>
      <c r="H358" s="66"/>
      <c r="I358" s="66"/>
      <c r="J358" s="66"/>
      <c r="K358" s="66"/>
      <c r="L358" s="66"/>
      <c r="M358" s="66"/>
      <c r="N358" s="66"/>
      <c r="O358" s="66"/>
      <c r="P358" s="66"/>
      <c r="Q358" s="66"/>
      <c r="R358" s="66"/>
      <c r="S358" s="66"/>
      <c r="T358" s="66"/>
      <c r="U358" s="66"/>
      <c r="V358" s="66"/>
      <c r="W358" s="66"/>
      <c r="X358" s="66"/>
      <c r="Y358" s="66"/>
      <c r="Z358" s="66"/>
      <c r="AA358" s="66"/>
      <c r="AB358" s="66"/>
    </row>
    <row r="359" spans="1:28">
      <c r="A359" s="66"/>
      <c r="B359" s="66"/>
      <c r="C359" s="66"/>
      <c r="D359" s="66"/>
      <c r="E359" s="66"/>
      <c r="F359" s="66"/>
      <c r="G359" s="66"/>
      <c r="H359" s="66"/>
      <c r="I359" s="66"/>
      <c r="J359" s="66"/>
      <c r="K359" s="66"/>
      <c r="L359" s="66"/>
      <c r="M359" s="66"/>
      <c r="N359" s="66"/>
      <c r="O359" s="66"/>
      <c r="P359" s="66"/>
      <c r="Q359" s="66"/>
      <c r="R359" s="66"/>
      <c r="S359" s="66"/>
      <c r="T359" s="66"/>
      <c r="U359" s="66"/>
      <c r="V359" s="66"/>
      <c r="W359" s="66"/>
      <c r="X359" s="66"/>
      <c r="Y359" s="66"/>
      <c r="Z359" s="66"/>
      <c r="AA359" s="66"/>
      <c r="AB359" s="66"/>
    </row>
    <row r="360" spans="1:28">
      <c r="A360" s="66"/>
      <c r="B360" s="66"/>
      <c r="C360" s="66"/>
      <c r="D360" s="66"/>
      <c r="E360" s="66"/>
      <c r="F360" s="66"/>
      <c r="G360" s="66"/>
      <c r="H360" s="66"/>
      <c r="I360" s="66"/>
      <c r="J360" s="66"/>
      <c r="K360" s="66"/>
      <c r="L360" s="66"/>
      <c r="M360" s="66"/>
      <c r="N360" s="66"/>
      <c r="O360" s="66"/>
      <c r="P360" s="66"/>
      <c r="Q360" s="66"/>
      <c r="R360" s="66"/>
      <c r="S360" s="66"/>
      <c r="T360" s="66"/>
      <c r="U360" s="66"/>
      <c r="V360" s="66"/>
      <c r="W360" s="66"/>
      <c r="X360" s="66"/>
      <c r="Y360" s="66"/>
      <c r="Z360" s="66"/>
      <c r="AA360" s="66"/>
      <c r="AB360" s="66"/>
    </row>
    <row r="361" spans="1:28">
      <c r="A361" s="66"/>
      <c r="B361" s="66"/>
      <c r="C361" s="66"/>
      <c r="D361" s="66"/>
      <c r="E361" s="66"/>
      <c r="F361" s="66"/>
      <c r="G361" s="66"/>
      <c r="H361" s="66"/>
      <c r="I361" s="66"/>
      <c r="J361" s="66"/>
      <c r="K361" s="66"/>
      <c r="L361" s="66"/>
      <c r="M361" s="66"/>
      <c r="N361" s="66"/>
      <c r="O361" s="66"/>
      <c r="P361" s="66"/>
      <c r="Q361" s="66"/>
      <c r="R361" s="66"/>
      <c r="S361" s="66"/>
      <c r="T361" s="66"/>
      <c r="U361" s="66"/>
      <c r="V361" s="66"/>
      <c r="W361" s="66"/>
      <c r="X361" s="66"/>
      <c r="Y361" s="66"/>
      <c r="Z361" s="66"/>
      <c r="AA361" s="66"/>
      <c r="AB361" s="66"/>
    </row>
    <row r="362" spans="1:28">
      <c r="A362" s="66"/>
      <c r="B362" s="66"/>
      <c r="C362" s="66"/>
      <c r="D362" s="66"/>
      <c r="E362" s="66"/>
      <c r="F362" s="66"/>
      <c r="G362" s="66"/>
      <c r="H362" s="66"/>
      <c r="I362" s="66"/>
      <c r="J362" s="66"/>
      <c r="K362" s="66"/>
      <c r="L362" s="66"/>
      <c r="M362" s="66"/>
      <c r="N362" s="66"/>
      <c r="O362" s="66"/>
      <c r="P362" s="66"/>
      <c r="Q362" s="66"/>
      <c r="R362" s="66"/>
      <c r="S362" s="66"/>
      <c r="T362" s="66"/>
      <c r="U362" s="66"/>
      <c r="V362" s="66"/>
      <c r="W362" s="66"/>
      <c r="X362" s="66"/>
      <c r="Y362" s="66"/>
      <c r="Z362" s="66"/>
      <c r="AA362" s="66"/>
      <c r="AB362" s="66"/>
    </row>
    <row r="363" spans="1:28">
      <c r="A363" s="66"/>
      <c r="B363" s="66"/>
      <c r="C363" s="66"/>
      <c r="D363" s="66"/>
      <c r="E363" s="66"/>
      <c r="F363" s="66"/>
      <c r="G363" s="66"/>
      <c r="H363" s="66"/>
      <c r="I363" s="66"/>
      <c r="J363" s="66"/>
      <c r="K363" s="66"/>
      <c r="L363" s="66"/>
      <c r="M363" s="66"/>
      <c r="N363" s="66"/>
      <c r="O363" s="66"/>
      <c r="P363" s="66"/>
      <c r="Q363" s="66"/>
      <c r="R363" s="66"/>
      <c r="S363" s="66"/>
      <c r="T363" s="66"/>
      <c r="U363" s="66"/>
      <c r="V363" s="66"/>
      <c r="W363" s="66"/>
      <c r="X363" s="66"/>
      <c r="Y363" s="66"/>
      <c r="Z363" s="66"/>
      <c r="AA363" s="66"/>
      <c r="AB363" s="66"/>
    </row>
    <row r="364" spans="1:28">
      <c r="A364" s="66"/>
      <c r="B364" s="66"/>
      <c r="C364" s="66"/>
      <c r="D364" s="66"/>
      <c r="E364" s="66"/>
      <c r="F364" s="66"/>
      <c r="G364" s="66"/>
      <c r="H364" s="66"/>
      <c r="I364" s="66"/>
      <c r="J364" s="66"/>
      <c r="K364" s="66"/>
      <c r="L364" s="66"/>
      <c r="M364" s="66"/>
      <c r="N364" s="66"/>
      <c r="O364" s="66"/>
      <c r="P364" s="66"/>
      <c r="Q364" s="66"/>
      <c r="R364" s="66"/>
      <c r="S364" s="66"/>
      <c r="T364" s="66"/>
      <c r="U364" s="66"/>
      <c r="V364" s="66"/>
      <c r="W364" s="66"/>
      <c r="X364" s="66"/>
      <c r="Y364" s="66"/>
      <c r="Z364" s="66"/>
      <c r="AA364" s="66"/>
      <c r="AB364" s="66"/>
    </row>
    <row r="365" spans="1:28">
      <c r="A365" s="66"/>
      <c r="B365" s="66"/>
      <c r="C365" s="66"/>
      <c r="D365" s="66"/>
      <c r="E365" s="66"/>
      <c r="F365" s="66"/>
      <c r="G365" s="66"/>
      <c r="H365" s="66"/>
      <c r="I365" s="66"/>
      <c r="J365" s="66"/>
      <c r="K365" s="66"/>
      <c r="L365" s="66"/>
      <c r="M365" s="66"/>
      <c r="N365" s="66"/>
      <c r="O365" s="66"/>
      <c r="P365" s="66"/>
      <c r="Q365" s="66"/>
      <c r="R365" s="66"/>
      <c r="S365" s="66"/>
      <c r="T365" s="66"/>
      <c r="U365" s="66"/>
      <c r="V365" s="66"/>
      <c r="W365" s="66"/>
      <c r="X365" s="66"/>
      <c r="Y365" s="66"/>
      <c r="Z365" s="66"/>
      <c r="AA365" s="66"/>
      <c r="AB365" s="66"/>
    </row>
    <row r="366" spans="1:28">
      <c r="A366" s="66"/>
      <c r="B366" s="66"/>
      <c r="C366" s="66"/>
      <c r="D366" s="66"/>
      <c r="E366" s="66"/>
      <c r="F366" s="66"/>
      <c r="G366" s="66"/>
      <c r="H366" s="66"/>
      <c r="I366" s="66"/>
      <c r="J366" s="66"/>
      <c r="K366" s="66"/>
      <c r="L366" s="66"/>
      <c r="M366" s="66"/>
      <c r="N366" s="66"/>
      <c r="O366" s="66"/>
      <c r="P366" s="66"/>
      <c r="Q366" s="66"/>
      <c r="R366" s="66"/>
      <c r="S366" s="66"/>
      <c r="T366" s="66"/>
      <c r="U366" s="66"/>
      <c r="V366" s="66"/>
      <c r="W366" s="66"/>
      <c r="X366" s="66"/>
      <c r="Y366" s="66"/>
      <c r="Z366" s="66"/>
      <c r="AA366" s="66"/>
      <c r="AB366" s="66"/>
    </row>
    <row r="367" spans="1:28">
      <c r="A367" s="66"/>
      <c r="B367" s="66"/>
      <c r="C367" s="66"/>
      <c r="D367" s="66"/>
      <c r="E367" s="66"/>
      <c r="F367" s="66"/>
      <c r="G367" s="66"/>
      <c r="H367" s="66"/>
      <c r="I367" s="66"/>
      <c r="J367" s="66"/>
      <c r="K367" s="66"/>
      <c r="L367" s="66"/>
      <c r="M367" s="66"/>
      <c r="N367" s="66"/>
      <c r="O367" s="66"/>
      <c r="P367" s="66"/>
      <c r="Q367" s="66"/>
      <c r="R367" s="66"/>
      <c r="S367" s="66"/>
      <c r="T367" s="66"/>
      <c r="U367" s="66"/>
      <c r="V367" s="66"/>
      <c r="W367" s="66"/>
      <c r="X367" s="66"/>
      <c r="Y367" s="66"/>
      <c r="Z367" s="66"/>
      <c r="AA367" s="66"/>
      <c r="AB367" s="66"/>
    </row>
    <row r="368" spans="1:28">
      <c r="A368" s="66"/>
      <c r="B368" s="66"/>
      <c r="C368" s="66"/>
      <c r="D368" s="66"/>
      <c r="E368" s="66"/>
      <c r="F368" s="66"/>
      <c r="G368" s="66"/>
      <c r="H368" s="66"/>
      <c r="I368" s="66"/>
      <c r="J368" s="66"/>
      <c r="K368" s="66"/>
      <c r="L368" s="66"/>
      <c r="M368" s="66"/>
      <c r="N368" s="66"/>
      <c r="O368" s="66"/>
      <c r="P368" s="66"/>
      <c r="Q368" s="66"/>
      <c r="R368" s="66"/>
      <c r="S368" s="66"/>
      <c r="T368" s="66"/>
      <c r="U368" s="66"/>
      <c r="V368" s="66"/>
      <c r="W368" s="66"/>
      <c r="X368" s="66"/>
      <c r="Y368" s="66"/>
      <c r="Z368" s="66"/>
      <c r="AA368" s="66"/>
      <c r="AB368" s="66"/>
    </row>
    <row r="369" spans="1:28">
      <c r="A369" s="66"/>
      <c r="B369" s="66"/>
      <c r="C369" s="66"/>
      <c r="D369" s="66"/>
      <c r="E369" s="66"/>
      <c r="F369" s="66"/>
      <c r="G369" s="66"/>
      <c r="H369" s="66"/>
      <c r="I369" s="66"/>
      <c r="J369" s="66"/>
      <c r="K369" s="66"/>
      <c r="L369" s="66"/>
      <c r="M369" s="66"/>
      <c r="N369" s="66"/>
      <c r="O369" s="66"/>
      <c r="P369" s="66"/>
      <c r="Q369" s="66"/>
      <c r="R369" s="66"/>
      <c r="S369" s="66"/>
      <c r="T369" s="66"/>
      <c r="U369" s="66"/>
      <c r="V369" s="66"/>
      <c r="W369" s="66"/>
      <c r="X369" s="66"/>
      <c r="Y369" s="66"/>
      <c r="Z369" s="66"/>
      <c r="AA369" s="66"/>
      <c r="AB369" s="66"/>
    </row>
    <row r="370" spans="1:28">
      <c r="A370" s="66"/>
      <c r="B370" s="66"/>
      <c r="C370" s="66"/>
      <c r="D370" s="66"/>
      <c r="E370" s="66"/>
      <c r="F370" s="66"/>
      <c r="G370" s="66"/>
      <c r="H370" s="66"/>
      <c r="I370" s="66"/>
      <c r="J370" s="66"/>
      <c r="K370" s="66"/>
      <c r="L370" s="66"/>
      <c r="M370" s="66"/>
      <c r="N370" s="66"/>
      <c r="O370" s="66"/>
      <c r="P370" s="66"/>
      <c r="Q370" s="66"/>
      <c r="R370" s="66"/>
      <c r="S370" s="66"/>
      <c r="T370" s="66"/>
      <c r="U370" s="66"/>
      <c r="V370" s="66"/>
      <c r="W370" s="66"/>
      <c r="X370" s="66"/>
      <c r="Y370" s="66"/>
      <c r="Z370" s="66"/>
      <c r="AA370" s="66"/>
      <c r="AB370" s="66"/>
    </row>
    <row r="371" spans="1:28">
      <c r="A371" s="66"/>
      <c r="B371" s="66"/>
      <c r="C371" s="66"/>
      <c r="D371" s="66"/>
      <c r="E371" s="66"/>
      <c r="F371" s="66"/>
      <c r="G371" s="66"/>
      <c r="H371" s="66"/>
      <c r="I371" s="66"/>
      <c r="J371" s="66"/>
      <c r="K371" s="66"/>
      <c r="L371" s="66"/>
      <c r="M371" s="66"/>
      <c r="N371" s="66"/>
      <c r="O371" s="66"/>
      <c r="P371" s="66"/>
      <c r="Q371" s="66"/>
      <c r="R371" s="66"/>
      <c r="S371" s="66"/>
      <c r="T371" s="66"/>
      <c r="U371" s="66"/>
      <c r="V371" s="66"/>
      <c r="W371" s="66"/>
      <c r="X371" s="66"/>
      <c r="Y371" s="66"/>
      <c r="Z371" s="66"/>
      <c r="AA371" s="66"/>
      <c r="AB371" s="66"/>
    </row>
    <row r="372" spans="1:28">
      <c r="A372" s="66"/>
      <c r="B372" s="66"/>
      <c r="C372" s="66"/>
      <c r="D372" s="66"/>
      <c r="E372" s="66"/>
      <c r="F372" s="66"/>
      <c r="G372" s="66"/>
      <c r="H372" s="66"/>
      <c r="I372" s="66"/>
      <c r="J372" s="66"/>
      <c r="K372" s="66"/>
      <c r="L372" s="66"/>
      <c r="M372" s="66"/>
      <c r="N372" s="66"/>
      <c r="O372" s="66"/>
      <c r="P372" s="66"/>
      <c r="Q372" s="66"/>
      <c r="R372" s="66"/>
      <c r="S372" s="66"/>
      <c r="T372" s="66"/>
      <c r="U372" s="66"/>
      <c r="V372" s="66"/>
      <c r="W372" s="66"/>
      <c r="X372" s="66"/>
      <c r="Y372" s="66"/>
      <c r="Z372" s="66"/>
      <c r="AA372" s="66"/>
      <c r="AB372" s="66"/>
    </row>
    <row r="373" spans="1:28">
      <c r="A373" s="66"/>
      <c r="B373" s="66"/>
      <c r="C373" s="66"/>
      <c r="D373" s="66"/>
      <c r="E373" s="66"/>
      <c r="F373" s="66"/>
      <c r="G373" s="66"/>
      <c r="H373" s="66"/>
      <c r="I373" s="66"/>
      <c r="J373" s="66"/>
      <c r="K373" s="66"/>
      <c r="L373" s="66"/>
      <c r="M373" s="66"/>
      <c r="N373" s="66"/>
      <c r="O373" s="66"/>
      <c r="P373" s="66"/>
      <c r="Q373" s="66"/>
      <c r="R373" s="66"/>
      <c r="S373" s="66"/>
      <c r="T373" s="66"/>
      <c r="U373" s="66"/>
      <c r="V373" s="66"/>
      <c r="W373" s="66"/>
      <c r="X373" s="66"/>
      <c r="Y373" s="66"/>
      <c r="Z373" s="66"/>
      <c r="AA373" s="66"/>
      <c r="AB373" s="66"/>
    </row>
    <row r="374" spans="1:28">
      <c r="A374" s="66"/>
      <c r="B374" s="66"/>
      <c r="C374" s="66"/>
      <c r="D374" s="66"/>
      <c r="E374" s="66"/>
      <c r="F374" s="66"/>
      <c r="G374" s="66"/>
      <c r="H374" s="66"/>
      <c r="I374" s="66"/>
      <c r="J374" s="66"/>
      <c r="K374" s="66"/>
      <c r="L374" s="66"/>
      <c r="M374" s="66"/>
      <c r="N374" s="66"/>
      <c r="O374" s="66"/>
      <c r="P374" s="66"/>
      <c r="Q374" s="66"/>
      <c r="R374" s="66"/>
      <c r="S374" s="66"/>
      <c r="T374" s="66"/>
      <c r="U374" s="66"/>
      <c r="V374" s="66"/>
      <c r="W374" s="66"/>
      <c r="X374" s="66"/>
      <c r="Y374" s="66"/>
      <c r="Z374" s="66"/>
      <c r="AA374" s="66"/>
      <c r="AB374" s="66"/>
    </row>
    <row r="375" spans="1:28">
      <c r="A375" s="66"/>
      <c r="B375" s="66"/>
      <c r="C375" s="66"/>
      <c r="D375" s="66"/>
      <c r="E375" s="66"/>
      <c r="F375" s="66"/>
      <c r="G375" s="66"/>
      <c r="H375" s="66"/>
      <c r="I375" s="66"/>
      <c r="J375" s="66"/>
      <c r="K375" s="66"/>
      <c r="L375" s="66"/>
      <c r="M375" s="66"/>
      <c r="N375" s="66"/>
      <c r="O375" s="66"/>
      <c r="P375" s="66"/>
      <c r="Q375" s="66"/>
      <c r="R375" s="66"/>
      <c r="S375" s="66"/>
      <c r="T375" s="66"/>
      <c r="U375" s="66"/>
      <c r="V375" s="66"/>
      <c r="W375" s="66"/>
      <c r="X375" s="66"/>
      <c r="Y375" s="66"/>
      <c r="Z375" s="66"/>
      <c r="AA375" s="66"/>
      <c r="AB375" s="66"/>
    </row>
    <row r="376" spans="1:28">
      <c r="A376" s="66"/>
      <c r="B376" s="66"/>
      <c r="C376" s="66"/>
      <c r="D376" s="66"/>
      <c r="E376" s="66"/>
      <c r="F376" s="66"/>
      <c r="G376" s="66"/>
      <c r="H376" s="66"/>
      <c r="I376" s="66"/>
      <c r="J376" s="66"/>
      <c r="K376" s="66"/>
      <c r="L376" s="66"/>
      <c r="M376" s="66"/>
      <c r="N376" s="66"/>
      <c r="O376" s="66"/>
      <c r="P376" s="66"/>
      <c r="Q376" s="66"/>
      <c r="R376" s="66"/>
      <c r="S376" s="66"/>
      <c r="T376" s="66"/>
      <c r="U376" s="66"/>
      <c r="V376" s="66"/>
      <c r="W376" s="66"/>
      <c r="X376" s="66"/>
      <c r="Y376" s="66"/>
      <c r="Z376" s="66"/>
      <c r="AA376" s="66"/>
      <c r="AB376" s="66"/>
    </row>
    <row r="377" spans="1:28">
      <c r="A377" s="66"/>
      <c r="B377" s="66"/>
      <c r="C377" s="66"/>
      <c r="D377" s="66"/>
      <c r="E377" s="66"/>
      <c r="F377" s="66"/>
      <c r="G377" s="66"/>
      <c r="H377" s="66"/>
      <c r="I377" s="66"/>
      <c r="J377" s="66"/>
      <c r="K377" s="66"/>
      <c r="L377" s="66"/>
      <c r="M377" s="66"/>
      <c r="N377" s="66"/>
      <c r="O377" s="66"/>
      <c r="P377" s="66"/>
      <c r="Q377" s="66"/>
      <c r="R377" s="66"/>
      <c r="S377" s="66"/>
      <c r="T377" s="66"/>
      <c r="U377" s="66"/>
      <c r="V377" s="66"/>
      <c r="W377" s="66"/>
      <c r="X377" s="66"/>
      <c r="Y377" s="66"/>
      <c r="Z377" s="66"/>
      <c r="AA377" s="66"/>
      <c r="AB377" s="66"/>
    </row>
    <row r="378" spans="1:28">
      <c r="A378" s="66"/>
      <c r="B378" s="66"/>
      <c r="C378" s="66"/>
      <c r="D378" s="66"/>
      <c r="E378" s="66"/>
      <c r="F378" s="66"/>
      <c r="G378" s="66"/>
      <c r="H378" s="66"/>
      <c r="I378" s="66"/>
      <c r="J378" s="66"/>
      <c r="K378" s="66"/>
      <c r="L378" s="66"/>
      <c r="M378" s="66"/>
      <c r="N378" s="66"/>
      <c r="O378" s="66"/>
      <c r="P378" s="66"/>
      <c r="Q378" s="66"/>
      <c r="R378" s="66"/>
      <c r="S378" s="66"/>
      <c r="T378" s="66"/>
      <c r="U378" s="66"/>
      <c r="V378" s="66"/>
      <c r="W378" s="66"/>
      <c r="X378" s="66"/>
      <c r="Y378" s="66"/>
      <c r="Z378" s="66"/>
      <c r="AA378" s="66"/>
      <c r="AB378" s="66"/>
    </row>
    <row r="379" spans="1:28">
      <c r="A379" s="66"/>
      <c r="B379" s="66"/>
      <c r="C379" s="66"/>
      <c r="D379" s="66"/>
      <c r="E379" s="66"/>
      <c r="F379" s="66"/>
      <c r="G379" s="66"/>
      <c r="H379" s="66"/>
      <c r="I379" s="66"/>
      <c r="J379" s="66"/>
      <c r="K379" s="66"/>
      <c r="L379" s="66"/>
      <c r="M379" s="66"/>
      <c r="N379" s="66"/>
      <c r="O379" s="66"/>
      <c r="P379" s="66"/>
      <c r="Q379" s="66"/>
      <c r="R379" s="66"/>
      <c r="S379" s="66"/>
      <c r="T379" s="66"/>
      <c r="U379" s="66"/>
      <c r="V379" s="66"/>
      <c r="W379" s="66"/>
      <c r="X379" s="66"/>
      <c r="Y379" s="66"/>
      <c r="Z379" s="66"/>
      <c r="AA379" s="66"/>
      <c r="AB379" s="66"/>
    </row>
    <row r="380" spans="1:28">
      <c r="A380" s="66"/>
      <c r="B380" s="66"/>
      <c r="C380" s="66"/>
      <c r="D380" s="66"/>
      <c r="E380" s="66"/>
      <c r="F380" s="66"/>
      <c r="G380" s="66"/>
      <c r="H380" s="66"/>
      <c r="I380" s="66"/>
      <c r="J380" s="66"/>
      <c r="K380" s="66"/>
      <c r="L380" s="66"/>
      <c r="M380" s="66"/>
      <c r="N380" s="66"/>
      <c r="O380" s="66"/>
      <c r="P380" s="66"/>
      <c r="Q380" s="66"/>
      <c r="R380" s="66"/>
      <c r="S380" s="66"/>
      <c r="T380" s="66"/>
      <c r="U380" s="66"/>
      <c r="V380" s="66"/>
      <c r="W380" s="66"/>
      <c r="X380" s="66"/>
      <c r="Y380" s="66"/>
      <c r="Z380" s="66"/>
      <c r="AA380" s="66"/>
      <c r="AB380" s="66"/>
    </row>
    <row r="381" spans="1:28">
      <c r="A381" s="66"/>
      <c r="B381" s="66"/>
      <c r="C381" s="66"/>
      <c r="D381" s="66"/>
      <c r="E381" s="66"/>
      <c r="F381" s="66"/>
      <c r="G381" s="66"/>
      <c r="H381" s="66"/>
      <c r="I381" s="66"/>
      <c r="J381" s="66"/>
      <c r="K381" s="66"/>
      <c r="L381" s="66"/>
      <c r="M381" s="66"/>
      <c r="N381" s="66"/>
      <c r="O381" s="66"/>
      <c r="P381" s="66"/>
      <c r="Q381" s="66"/>
      <c r="R381" s="66"/>
      <c r="S381" s="66"/>
      <c r="T381" s="66"/>
      <c r="U381" s="66"/>
      <c r="V381" s="66"/>
      <c r="W381" s="66"/>
      <c r="X381" s="66"/>
      <c r="Y381" s="66"/>
      <c r="Z381" s="66"/>
      <c r="AA381" s="66"/>
      <c r="AB381" s="66"/>
    </row>
    <row r="382" spans="1:28">
      <c r="A382" s="66"/>
      <c r="B382" s="66"/>
      <c r="C382" s="66"/>
      <c r="D382" s="66"/>
      <c r="E382" s="66"/>
      <c r="F382" s="66"/>
      <c r="G382" s="66"/>
      <c r="H382" s="66"/>
      <c r="I382" s="66"/>
      <c r="J382" s="66"/>
      <c r="K382" s="66"/>
      <c r="L382" s="66"/>
      <c r="M382" s="66"/>
      <c r="N382" s="66"/>
      <c r="O382" s="66"/>
      <c r="P382" s="66"/>
      <c r="Q382" s="66"/>
      <c r="R382" s="66"/>
      <c r="S382" s="66"/>
      <c r="T382" s="66"/>
      <c r="U382" s="66"/>
      <c r="V382" s="66"/>
      <c r="W382" s="66"/>
      <c r="X382" s="66"/>
      <c r="Y382" s="66"/>
      <c r="Z382" s="66"/>
      <c r="AA382" s="66"/>
      <c r="AB382" s="66"/>
    </row>
    <row r="383" spans="1:28">
      <c r="A383" s="66"/>
      <c r="B383" s="66"/>
      <c r="C383" s="66"/>
      <c r="D383" s="66"/>
      <c r="E383" s="66"/>
      <c r="F383" s="66"/>
      <c r="G383" s="66"/>
      <c r="H383" s="66"/>
      <c r="I383" s="66"/>
      <c r="J383" s="66"/>
      <c r="K383" s="66"/>
      <c r="L383" s="66"/>
      <c r="M383" s="66"/>
      <c r="N383" s="66"/>
      <c r="O383" s="66"/>
      <c r="P383" s="66"/>
      <c r="Q383" s="66"/>
      <c r="R383" s="66"/>
      <c r="S383" s="66"/>
      <c r="T383" s="66"/>
      <c r="U383" s="66"/>
      <c r="V383" s="66"/>
      <c r="W383" s="66"/>
      <c r="X383" s="66"/>
      <c r="Y383" s="66"/>
      <c r="Z383" s="66"/>
      <c r="AA383" s="66"/>
      <c r="AB383" s="66"/>
    </row>
    <row r="384" spans="1:28">
      <c r="A384" s="66"/>
      <c r="B384" s="66"/>
      <c r="C384" s="66"/>
      <c r="D384" s="66"/>
      <c r="E384" s="66"/>
      <c r="F384" s="66"/>
      <c r="G384" s="66"/>
      <c r="H384" s="66"/>
      <c r="I384" s="66"/>
      <c r="J384" s="66"/>
      <c r="K384" s="66"/>
      <c r="L384" s="66"/>
      <c r="M384" s="66"/>
      <c r="N384" s="66"/>
      <c r="O384" s="66"/>
      <c r="P384" s="66"/>
      <c r="Q384" s="66"/>
      <c r="R384" s="66"/>
      <c r="S384" s="66"/>
      <c r="T384" s="66"/>
      <c r="U384" s="66"/>
      <c r="V384" s="66"/>
      <c r="W384" s="66"/>
      <c r="X384" s="66"/>
      <c r="Y384" s="66"/>
      <c r="Z384" s="66"/>
      <c r="AA384" s="66"/>
      <c r="AB384" s="66"/>
    </row>
    <row r="385" spans="1:28">
      <c r="A385" s="66"/>
      <c r="B385" s="66"/>
      <c r="C385" s="66"/>
      <c r="D385" s="66"/>
      <c r="E385" s="66"/>
      <c r="F385" s="66"/>
      <c r="G385" s="66"/>
      <c r="H385" s="66"/>
      <c r="I385" s="66"/>
      <c r="J385" s="66"/>
      <c r="K385" s="66"/>
      <c r="L385" s="66"/>
      <c r="M385" s="66"/>
      <c r="N385" s="66"/>
      <c r="O385" s="66"/>
      <c r="P385" s="66"/>
      <c r="Q385" s="66"/>
      <c r="R385" s="66"/>
      <c r="S385" s="66"/>
      <c r="T385" s="66"/>
      <c r="U385" s="66"/>
      <c r="V385" s="66"/>
      <c r="W385" s="66"/>
      <c r="X385" s="66"/>
      <c r="Y385" s="66"/>
      <c r="Z385" s="66"/>
      <c r="AA385" s="66"/>
      <c r="AB385" s="66"/>
    </row>
    <row r="386" spans="1:28">
      <c r="A386" s="66"/>
      <c r="B386" s="66"/>
      <c r="C386" s="66"/>
      <c r="D386" s="66"/>
      <c r="E386" s="66"/>
      <c r="F386" s="66"/>
      <c r="G386" s="66"/>
      <c r="H386" s="66"/>
      <c r="I386" s="66"/>
      <c r="J386" s="66"/>
      <c r="K386" s="66"/>
      <c r="L386" s="66"/>
      <c r="M386" s="66"/>
      <c r="N386" s="66"/>
      <c r="O386" s="66"/>
      <c r="P386" s="66"/>
      <c r="Q386" s="66"/>
      <c r="R386" s="66"/>
      <c r="S386" s="66"/>
      <c r="T386" s="66"/>
      <c r="U386" s="66"/>
      <c r="V386" s="66"/>
      <c r="W386" s="66"/>
      <c r="X386" s="66"/>
      <c r="Y386" s="66"/>
      <c r="Z386" s="66"/>
      <c r="AA386" s="66"/>
      <c r="AB386" s="66"/>
    </row>
    <row r="387" spans="1:28">
      <c r="A387" s="66"/>
      <c r="B387" s="66"/>
      <c r="C387" s="66"/>
      <c r="D387" s="66"/>
      <c r="E387" s="66"/>
      <c r="F387" s="66"/>
      <c r="G387" s="66"/>
      <c r="H387" s="66"/>
      <c r="I387" s="66"/>
      <c r="J387" s="66"/>
      <c r="K387" s="66"/>
      <c r="L387" s="66"/>
      <c r="M387" s="66"/>
      <c r="N387" s="66"/>
      <c r="O387" s="66"/>
      <c r="P387" s="66"/>
      <c r="Q387" s="66"/>
      <c r="R387" s="66"/>
      <c r="S387" s="66"/>
      <c r="T387" s="66"/>
      <c r="U387" s="66"/>
      <c r="V387" s="66"/>
      <c r="W387" s="66"/>
      <c r="X387" s="66"/>
      <c r="Y387" s="66"/>
      <c r="Z387" s="66"/>
      <c r="AA387" s="66"/>
      <c r="AB387" s="66"/>
    </row>
    <row r="388" spans="1:28">
      <c r="A388" s="66"/>
      <c r="B388" s="66"/>
      <c r="C388" s="66"/>
      <c r="D388" s="66"/>
      <c r="E388" s="66"/>
      <c r="F388" s="66"/>
      <c r="G388" s="66"/>
      <c r="H388" s="66"/>
      <c r="I388" s="66"/>
      <c r="J388" s="66"/>
      <c r="K388" s="66"/>
      <c r="L388" s="66"/>
      <c r="M388" s="66"/>
      <c r="N388" s="66"/>
      <c r="O388" s="66"/>
      <c r="P388" s="66"/>
      <c r="Q388" s="66"/>
      <c r="R388" s="66"/>
      <c r="S388" s="66"/>
      <c r="T388" s="66"/>
      <c r="U388" s="66"/>
      <c r="V388" s="66"/>
      <c r="W388" s="66"/>
      <c r="X388" s="66"/>
      <c r="Y388" s="66"/>
      <c r="Z388" s="66"/>
      <c r="AA388" s="66"/>
      <c r="AB388" s="66"/>
    </row>
    <row r="389" spans="1:28">
      <c r="A389" s="66"/>
      <c r="B389" s="66"/>
      <c r="C389" s="66"/>
      <c r="D389" s="66"/>
      <c r="E389" s="66"/>
      <c r="F389" s="66"/>
      <c r="G389" s="66"/>
      <c r="H389" s="66"/>
      <c r="I389" s="66"/>
      <c r="J389" s="66"/>
      <c r="K389" s="66"/>
      <c r="L389" s="66"/>
      <c r="M389" s="66"/>
      <c r="N389" s="66"/>
      <c r="O389" s="66"/>
      <c r="P389" s="66"/>
      <c r="Q389" s="66"/>
      <c r="R389" s="66"/>
      <c r="S389" s="66"/>
      <c r="T389" s="66"/>
      <c r="U389" s="66"/>
      <c r="V389" s="66"/>
      <c r="W389" s="66"/>
      <c r="X389" s="66"/>
      <c r="Y389" s="66"/>
      <c r="Z389" s="66"/>
      <c r="AA389" s="66"/>
      <c r="AB389" s="66"/>
    </row>
    <row r="390" spans="1:28">
      <c r="A390" s="66"/>
      <c r="B390" s="66"/>
      <c r="C390" s="66"/>
      <c r="D390" s="66"/>
      <c r="E390" s="66"/>
      <c r="F390" s="66"/>
      <c r="G390" s="66"/>
      <c r="H390" s="66"/>
      <c r="I390" s="66"/>
      <c r="J390" s="66"/>
      <c r="K390" s="66"/>
      <c r="L390" s="66"/>
      <c r="M390" s="66"/>
      <c r="N390" s="66"/>
      <c r="O390" s="66"/>
      <c r="P390" s="66"/>
      <c r="Q390" s="66"/>
      <c r="R390" s="66"/>
      <c r="S390" s="66"/>
      <c r="T390" s="66"/>
      <c r="U390" s="66"/>
      <c r="V390" s="66"/>
      <c r="W390" s="66"/>
      <c r="X390" s="66"/>
      <c r="Y390" s="66"/>
      <c r="Z390" s="66"/>
      <c r="AA390" s="66"/>
      <c r="AB390" s="66"/>
    </row>
    <row r="391" spans="1:28">
      <c r="A391" s="66"/>
      <c r="B391" s="66"/>
      <c r="C391" s="66"/>
      <c r="D391" s="66"/>
      <c r="E391" s="66"/>
      <c r="F391" s="66"/>
      <c r="G391" s="66"/>
      <c r="H391" s="66"/>
      <c r="I391" s="66"/>
      <c r="J391" s="66"/>
      <c r="K391" s="66"/>
      <c r="L391" s="66"/>
      <c r="M391" s="66"/>
      <c r="N391" s="66"/>
      <c r="O391" s="66"/>
      <c r="P391" s="66"/>
      <c r="Q391" s="66"/>
      <c r="R391" s="66"/>
      <c r="S391" s="66"/>
      <c r="T391" s="66"/>
      <c r="U391" s="66"/>
      <c r="V391" s="66"/>
      <c r="W391" s="66"/>
      <c r="X391" s="66"/>
      <c r="Y391" s="66"/>
      <c r="Z391" s="66"/>
      <c r="AA391" s="66"/>
      <c r="AB391" s="66"/>
    </row>
    <row r="392" spans="1:28">
      <c r="A392" s="66"/>
      <c r="B392" s="66"/>
      <c r="C392" s="66"/>
      <c r="D392" s="66"/>
      <c r="E392" s="66"/>
      <c r="F392" s="66"/>
      <c r="G392" s="66"/>
      <c r="H392" s="66"/>
      <c r="I392" s="66"/>
      <c r="J392" s="66"/>
      <c r="K392" s="66"/>
      <c r="L392" s="66"/>
      <c r="M392" s="66"/>
      <c r="N392" s="66"/>
      <c r="O392" s="66"/>
      <c r="P392" s="66"/>
      <c r="Q392" s="66"/>
      <c r="R392" s="66"/>
      <c r="S392" s="66"/>
      <c r="T392" s="66"/>
      <c r="U392" s="66"/>
      <c r="V392" s="66"/>
      <c r="W392" s="66"/>
      <c r="X392" s="66"/>
      <c r="Y392" s="66"/>
      <c r="Z392" s="66"/>
      <c r="AA392" s="66"/>
      <c r="AB392" s="66"/>
    </row>
    <row r="393" spans="1:28">
      <c r="A393" s="66"/>
      <c r="B393" s="66"/>
      <c r="C393" s="66"/>
      <c r="D393" s="66"/>
      <c r="E393" s="66"/>
      <c r="F393" s="66"/>
      <c r="G393" s="66"/>
      <c r="H393" s="66"/>
      <c r="I393" s="66"/>
      <c r="J393" s="66"/>
      <c r="K393" s="66"/>
      <c r="L393" s="66"/>
      <c r="M393" s="66"/>
      <c r="N393" s="66"/>
      <c r="O393" s="66"/>
      <c r="P393" s="66"/>
      <c r="Q393" s="66"/>
      <c r="R393" s="66"/>
      <c r="S393" s="66"/>
      <c r="T393" s="66"/>
      <c r="U393" s="66"/>
      <c r="V393" s="66"/>
      <c r="W393" s="66"/>
      <c r="X393" s="66"/>
      <c r="Y393" s="66"/>
      <c r="Z393" s="66"/>
      <c r="AA393" s="66"/>
      <c r="AB393" s="66"/>
    </row>
    <row r="394" spans="1:28">
      <c r="A394" s="66"/>
      <c r="B394" s="66"/>
      <c r="C394" s="66"/>
      <c r="D394" s="66"/>
      <c r="E394" s="66"/>
      <c r="F394" s="66"/>
      <c r="G394" s="66"/>
      <c r="H394" s="66"/>
      <c r="I394" s="66"/>
      <c r="J394" s="66"/>
      <c r="K394" s="66"/>
      <c r="L394" s="66"/>
      <c r="M394" s="66"/>
      <c r="N394" s="66"/>
      <c r="O394" s="66"/>
      <c r="P394" s="66"/>
      <c r="Q394" s="66"/>
      <c r="R394" s="66"/>
      <c r="S394" s="66"/>
      <c r="T394" s="66"/>
      <c r="U394" s="66"/>
      <c r="V394" s="66"/>
      <c r="W394" s="66"/>
      <c r="X394" s="66"/>
      <c r="Y394" s="66"/>
      <c r="Z394" s="66"/>
      <c r="AA394" s="66"/>
      <c r="AB394" s="66"/>
    </row>
    <row r="395" spans="1:28">
      <c r="A395" s="66"/>
      <c r="B395" s="66"/>
      <c r="C395" s="66"/>
      <c r="D395" s="66"/>
      <c r="E395" s="66"/>
      <c r="F395" s="66"/>
      <c r="G395" s="66"/>
      <c r="H395" s="66"/>
      <c r="I395" s="66"/>
      <c r="J395" s="66"/>
      <c r="K395" s="66"/>
      <c r="L395" s="66"/>
      <c r="M395" s="66"/>
      <c r="N395" s="66"/>
      <c r="O395" s="66"/>
      <c r="P395" s="66"/>
      <c r="Q395" s="66"/>
      <c r="R395" s="66"/>
      <c r="S395" s="66"/>
      <c r="T395" s="66"/>
      <c r="U395" s="66"/>
      <c r="V395" s="66"/>
      <c r="W395" s="66"/>
      <c r="X395" s="66"/>
      <c r="Y395" s="66"/>
      <c r="Z395" s="66"/>
      <c r="AA395" s="66"/>
      <c r="AB395" s="66"/>
    </row>
    <row r="396" spans="1:28">
      <c r="A396" s="66"/>
      <c r="B396" s="66"/>
      <c r="C396" s="66"/>
      <c r="D396" s="66"/>
      <c r="E396" s="66"/>
      <c r="F396" s="66"/>
      <c r="G396" s="66"/>
      <c r="H396" s="66"/>
      <c r="I396" s="66"/>
      <c r="J396" s="66"/>
      <c r="K396" s="66"/>
      <c r="L396" s="66"/>
      <c r="M396" s="66"/>
      <c r="N396" s="66"/>
      <c r="O396" s="66"/>
      <c r="P396" s="66"/>
      <c r="Q396" s="66"/>
      <c r="R396" s="66"/>
      <c r="S396" s="66"/>
      <c r="T396" s="66"/>
      <c r="U396" s="66"/>
      <c r="V396" s="66"/>
      <c r="W396" s="66"/>
      <c r="X396" s="66"/>
      <c r="Y396" s="66"/>
      <c r="Z396" s="66"/>
      <c r="AA396" s="66"/>
      <c r="AB396" s="66"/>
    </row>
    <row r="397" spans="1:28">
      <c r="A397" s="66"/>
      <c r="B397" s="66"/>
      <c r="C397" s="66"/>
      <c r="D397" s="66"/>
      <c r="E397" s="66"/>
      <c r="F397" s="66"/>
      <c r="G397" s="66"/>
      <c r="H397" s="66"/>
      <c r="I397" s="66"/>
      <c r="J397" s="66"/>
      <c r="K397" s="66"/>
      <c r="L397" s="66"/>
      <c r="M397" s="66"/>
      <c r="N397" s="66"/>
      <c r="O397" s="66"/>
      <c r="P397" s="66"/>
      <c r="Q397" s="66"/>
      <c r="R397" s="66"/>
      <c r="S397" s="66"/>
      <c r="T397" s="66"/>
      <c r="U397" s="66"/>
      <c r="V397" s="66"/>
      <c r="W397" s="66"/>
      <c r="X397" s="66"/>
      <c r="Y397" s="66"/>
      <c r="Z397" s="66"/>
      <c r="AA397" s="66"/>
      <c r="AB397" s="66"/>
    </row>
  </sheetData>
  <mergeCells count="2">
    <mergeCell ref="A3:T3"/>
    <mergeCell ref="A4:T4"/>
  </mergeCells>
  <hyperlinks>
    <hyperlink ref="A4" r:id="rId1" xr:uid="{B1E4BC36-6913-4A1E-8145-05CFE181939F}"/>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c4dbdf7-dc8d-4bb1-8dcd-22ba12403840">
      <Terms xmlns="http://schemas.microsoft.com/office/infopath/2007/PartnerControls"/>
    </lcf76f155ced4ddcb4097134ff3c332f>
    <TaxCatchAll xmlns="6cd04a28-a714-4683-92b9-e44f3905cc32" xsi:nil="true"/>
  </documentManagement>
</p:properties>
</file>

<file path=customXml/item3.xml>��< ? x m l   v e r s i o n = " 1 . 0 "   e n c o d i n g = " u t f - 1 6 " ? > < D a t a M a s h u p   x m l n s = " h t t p : / / s c h e m a s . m i c r o s o f t . c o m / D a t a M a s h u p " > A A A A A B U D A A B Q S w M E F A A C A A g A A l d L X P y 3 e l i l A A A A 9 g A A A B I A H A B D b 2 5 m a W c v U G F j a 2 F n Z S 5 4 b W w g o h g A K K A U A A A A A A A A A A A A A A A A A A A A A A A A A A A A h Y 8 x D o I w G I W v Q r r T F j Q R y U 8 Z j J s k J i T G t S k V G q E Y W i h 3 c / B I X k G M o m 6 O 7 3 v f 8 N 7 9 e o N 0 b G p v k J 1 R r U 5 Q g C n y p B Z t o X S Z o N 6 e / A i l D P Z c n H k p v U n W J h 5 N k a D K 2 k t M i H M O u w V u u 5 K E l A b k m O 1 y U c m G o 4 + s / s u + 0 s Z y L S R i c H i N Y S E O l m s c r C J M g c w Q M q W / Q j j t f b Y / E D Z 9 b f t O M j P 4 + R b I H I G 8 P 7 A H U E s D B B Q A A g A I A A J X S 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C V 0 t c K I p H u A 4 A A A A R A A A A E w A c A E Z v c m 1 1 b G F z L 1 N l Y 3 R p b 2 4 x L m 0 g o h g A K K A U A A A A A A A A A A A A A A A A A A A A A A A A A A A A K 0 5 N L s n M z 1 M I h t C G 1 g B Q S w E C L Q A U A A I A C A A C V 0 t c / L d 6 W K U A A A D 2 A A A A E g A A A A A A A A A A A A A A A A A A A A A A Q 2 9 u Z m l n L 1 B h Y 2 t h Z 2 U u e G 1 s U E s B A i 0 A F A A C A A g A A l d L X A / K 6 a u k A A A A 6 Q A A A B M A A A A A A A A A A A A A A A A A 8 Q A A A F t D b 2 5 0 Z W 5 0 X 1 R 5 c G V z X S 5 4 b W x Q S w E C L Q A U A A I A C A A C V 0 t 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1 A Q A A A A A A A N 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R W 5 0 c n k g V H l w Z T 0 i U X V l c n l H c m 9 1 c H M i I F Z h b H V l P S J z Q V F B Q U F B Q U F B Q U F y b C t 2 U E N x T V N U c G N D d 3 l u a G R 2 Y U 1 D a 1 p 5 d z Z W b l l T Q k x i M l F B Q U F B Q U F B Q T 0 i I C 8 + P C 9 T d G F i b G V F b n R y a W V z P j w v S X R l b T 4 8 L 0 l 0 Z W 1 z P j w v T G 9 j Y W x Q Y W N r Y W d l T W V 0 Y W R h d G F G a W x l P h Y A A A B Q S w U G A A A A A A A A A A A A A A A A A A A A A A A A J g E A A A E A A A D Q j J 3 f A R X R E Y x 6 A M B P w p f r A Q A A A I 4 9 w 6 U K 9 o N O p s R g P s 6 a g 2 U A A A A A A g A A A A A A E G Y A A A A B A A A g A A A A U / 7 k / d 9 5 2 N x / U R 7 M L X E n + 7 8 c q J p U V h m l u W W o J s f s q 7 I A A A A A D o A A A A A C A A A g A A A A G / e m t o Q y 7 / R w F 9 i G 0 9 w R h o Z B n 9 p E M l q f N B i o j 3 l v 2 F N Q A A A A / z 3 H + 4 D C x l b c D / 9 n F x Y W 8 W n J U S E 7 y k 6 2 S F C u G e / s q W B 9 T 4 M j S y 5 5 h g P n 2 8 s h p W 5 i 9 X q U c Q L Z C F u f K O d H c L 8 p c A w J 0 A p c l 4 W c o S j Q 9 J X 2 I J J A A A A A Y 0 L T L 1 a u E 2 E J o E m 9 n c d M 8 C G K N P X Y Y T d a D W 0 X 4 K 1 q 8 M N t y l 5 0 P Y + W y Y 0 i U 8 7 n S P u F g I g C T O Z U w J J F L 2 q K K k D C j w = = < / D a t a M a s h u p > 
</file>

<file path=customXml/item4.xml><?xml version="1.0" encoding="utf-8"?>
<ct:contentTypeSchema xmlns:ct="http://schemas.microsoft.com/office/2006/metadata/contentType" xmlns:ma="http://schemas.microsoft.com/office/2006/metadata/properties/metaAttributes" ct:_="" ma:_="" ma:contentTypeName="Document" ma:contentTypeID="0x010100A927D93309392348B87F9503A5215CAA" ma:contentTypeVersion="18" ma:contentTypeDescription="Create a new document." ma:contentTypeScope="" ma:versionID="2dfa3e5c00cae60d8c01430c8f0ec59c">
  <xsd:schema xmlns:xsd="http://www.w3.org/2001/XMLSchema" xmlns:xs="http://www.w3.org/2001/XMLSchema" xmlns:p="http://schemas.microsoft.com/office/2006/metadata/properties" xmlns:ns2="fc4dbdf7-dc8d-4bb1-8dcd-22ba12403840" xmlns:ns3="6cd04a28-a714-4683-92b9-e44f3905cc32" targetNamespace="http://schemas.microsoft.com/office/2006/metadata/properties" ma:root="true" ma:fieldsID="c6ad190680fef1a8257c0fd77f82a60f" ns2:_="" ns3:_="">
    <xsd:import namespace="fc4dbdf7-dc8d-4bb1-8dcd-22ba12403840"/>
    <xsd:import namespace="6cd04a28-a714-4683-92b9-e44f3905cc3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4dbdf7-dc8d-4bb1-8dcd-22ba124038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bb64261-f13a-4595-8891-6b3665ea7231"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cd04a28-a714-4683-92b9-e44f3905cc3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88137ff-ec01-4ad5-85eb-17b426e310a2}" ma:internalName="TaxCatchAll" ma:showField="CatchAllData" ma:web="6cd04a28-a714-4683-92b9-e44f3905cc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B9DFD7-147D-4F91-BF50-F066AFDBA673}"/>
</file>

<file path=customXml/itemProps2.xml><?xml version="1.0" encoding="utf-8"?>
<ds:datastoreItem xmlns:ds="http://schemas.openxmlformats.org/officeDocument/2006/customXml" ds:itemID="{EE74D3E4-80B4-4D43-8CE1-3F514C06F4D0}"/>
</file>

<file path=customXml/itemProps3.xml><?xml version="1.0" encoding="utf-8"?>
<ds:datastoreItem xmlns:ds="http://schemas.openxmlformats.org/officeDocument/2006/customXml" ds:itemID="{60EF97C7-CE77-4FD4-B6D1-FB6A77364BDE}"/>
</file>

<file path=customXml/itemProps4.xml><?xml version="1.0" encoding="utf-8"?>
<ds:datastoreItem xmlns:ds="http://schemas.openxmlformats.org/officeDocument/2006/customXml" ds:itemID="{09B7B363-386D-46DA-A8DB-2DA47DC900AD}"/>
</file>

<file path=docMetadata/LabelInfo.xml><?xml version="1.0" encoding="utf-8"?>
<clbl:labelList xmlns:clbl="http://schemas.microsoft.com/office/2020/mipLabelMetadata">
  <clbl:label id="{f13b610e-d3b5-490f-b165-988100e8232a}" enabled="1" method="Standard" siteId="{5a4ba6f9-f531-4f32-9467-398f19e69de4}"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lars.sundqvist@umu.se</dc:creator>
  <cp:keywords/>
  <dc:description/>
  <cp:lastModifiedBy>Agneta Hånell Plamboeck</cp:lastModifiedBy>
  <cp:revision/>
  <dcterms:created xsi:type="dcterms:W3CDTF">2015-10-28T08:35:32Z</dcterms:created>
  <dcterms:modified xsi:type="dcterms:W3CDTF">2026-06-25T09:29:00Z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0x010100A927D93309392348B87F9503A5215CAA</vt:lpwstr>
  </property>
  <property fmtid="{D5CDD505-2E9C-101B-9397-08002B2CF9AE}" pid="3" name="Year">
    <vt:lpwstr>2016</vt:lpwstr>
  </property>
  <property fmtid="{D5CDD505-2E9C-101B-9397-08002B2CF9AE}" pid="4" name="Responsible">
    <vt:lpwstr/>
  </property>
  <property fmtid="{D5CDD505-2E9C-101B-9397-08002B2CF9AE}" pid="5" name="MediaServiceImageTags">
    <vt:lpwstr/>
  </property>
</Properties>
</file>